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anokesmallbusinessorg-my.sharepoint.com/personal/ttanner_roanokesmallbusiness_org/Documents/floyd C4/"/>
    </mc:Choice>
  </mc:AlternateContent>
  <xr:revisionPtr revIDLastSave="0" documentId="8_{3E498D11-D471-4ECD-AF4B-0657BDDD68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rtup Worksheet" sheetId="1" r:id="rId1"/>
    <sheet name="Cost of Goods Worksheet" sheetId="2" r:id="rId2"/>
    <sheet name="Projections Worksheets" sheetId="3" r:id="rId3"/>
    <sheet name="Amortization" sheetId="6" r:id="rId4"/>
    <sheet name="Pricing" sheetId="10" r:id="rId5"/>
    <sheet name="Revenue Projection" sheetId="12" r:id="rId6"/>
    <sheet name="Revenue Projection print copy" sheetId="11" r:id="rId7"/>
  </sheets>
  <externalReferences>
    <externalReference r:id="rId8"/>
  </externalReferences>
  <definedNames>
    <definedName name="Beginning_Balance">-FV(Interest_Rate/12,Payment_Number-1,-Monthly_Payment,Loan_Amount)</definedName>
    <definedName name="Ending_Balance">-FV(Interest_Rate/12,Payment_Number,-Monthly_Payment,Loan_Amount)</definedName>
    <definedName name="Header_Row">ROW('[1]Loan Calculator'!$12:$12)</definedName>
    <definedName name="Interest">-IPMT(Interest_Rate/12,Payment_Number,Number_of_Payments,Loan_Amount)</definedName>
    <definedName name="Interest_Rate">'[1]Loan Calculator'!$E$4</definedName>
    <definedName name="Last_Row">IF(Values_Entered,Header_Row+Number_of_Payments,Header_Row)</definedName>
    <definedName name="Loan_Amount">'[1]Loan Calculator'!$E$3</definedName>
    <definedName name="Loan_Not_Paid">IF(Payment_Number&lt;=Number_of_Payments,1,0)</definedName>
    <definedName name="Loan_Start">'[1]Loan Calculator'!$E$6</definedName>
    <definedName name="Loan_Years">'[1]Loan Calculator'!$E$5</definedName>
    <definedName name="Monthly_Payment">-PMT(Interest_Rate/12,Number_of_Payments,Loan_Amount)</definedName>
    <definedName name="Number_of_Payments">'[1]Loan Calculator'!$E$9</definedName>
    <definedName name="Payment_Date">DATE(YEAR(Loan_Start),MONTH(Loan_Start)+Payment_Number,DAY(Loan_Start))</definedName>
    <definedName name="Payment_Number">ROW()-Header_Row</definedName>
    <definedName name="Principal">-PPMT(Interest_Rate/12,Payment_Number,Number_of_Payments,Loan_Amount)</definedName>
    <definedName name="_xlnm.Print_Area" localSheetId="1">'Cost of Goods Worksheet'!$A$1:$H$41</definedName>
    <definedName name="_xlnm.Print_Area" localSheetId="2">'Projections Worksheets'!$A$1:$F$66</definedName>
    <definedName name="_xlnm.Print_Area" localSheetId="0">'Startup Worksheet'!$G$1:$L$59</definedName>
    <definedName name="Total_Cost">#REF!</definedName>
    <definedName name="Values_Entered">IF(Loan_Amount*Interest_Rate*Loan_Years*Loan_Start&gt;0,1,0)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2" i="3" l="1"/>
  <c r="J32" i="3"/>
  <c r="C32" i="3"/>
  <c r="G77" i="6"/>
  <c r="G64" i="6"/>
  <c r="G51" i="6"/>
  <c r="G38" i="6"/>
  <c r="G25" i="6"/>
  <c r="C41" i="12"/>
  <c r="B41" i="12"/>
  <c r="A41" i="12"/>
  <c r="D41" i="12" s="1"/>
  <c r="C28" i="12"/>
  <c r="B28" i="12"/>
  <c r="A28" i="12"/>
  <c r="C16" i="12"/>
  <c r="B16" i="12"/>
  <c r="A16" i="12"/>
  <c r="C16" i="11"/>
  <c r="B16" i="11"/>
  <c r="A16" i="11"/>
  <c r="C40" i="2"/>
  <c r="C18" i="2"/>
  <c r="H24" i="10"/>
  <c r="G24" i="10"/>
  <c r="D24" i="10"/>
  <c r="D16" i="10"/>
  <c r="D9" i="10"/>
  <c r="L377" i="6"/>
  <c r="L376" i="6"/>
  <c r="L375" i="6"/>
  <c r="L374" i="6"/>
  <c r="L373" i="6"/>
  <c r="L372" i="6"/>
  <c r="L371" i="6"/>
  <c r="L370" i="6"/>
  <c r="L369" i="6"/>
  <c r="L368" i="6"/>
  <c r="L367" i="6"/>
  <c r="L366" i="6"/>
  <c r="L365" i="6"/>
  <c r="L364" i="6"/>
  <c r="L363" i="6"/>
  <c r="L362" i="6"/>
  <c r="L361" i="6"/>
  <c r="L360" i="6"/>
  <c r="L359" i="6"/>
  <c r="L358" i="6"/>
  <c r="L357" i="6"/>
  <c r="L356" i="6"/>
  <c r="L355" i="6"/>
  <c r="L354" i="6"/>
  <c r="L353" i="6"/>
  <c r="L352" i="6"/>
  <c r="L351" i="6"/>
  <c r="L350" i="6"/>
  <c r="L349" i="6"/>
  <c r="L348" i="6"/>
  <c r="L347" i="6"/>
  <c r="L346" i="6"/>
  <c r="L345" i="6"/>
  <c r="L344" i="6"/>
  <c r="L343" i="6"/>
  <c r="L342" i="6"/>
  <c r="L341" i="6"/>
  <c r="L340" i="6"/>
  <c r="L339" i="6"/>
  <c r="L338" i="6"/>
  <c r="L337" i="6"/>
  <c r="L336" i="6"/>
  <c r="L335" i="6"/>
  <c r="L334" i="6"/>
  <c r="L333" i="6"/>
  <c r="L332" i="6"/>
  <c r="L331" i="6"/>
  <c r="L330" i="6"/>
  <c r="L329" i="6"/>
  <c r="L328" i="6"/>
  <c r="L327" i="6"/>
  <c r="L326" i="6"/>
  <c r="L325" i="6"/>
  <c r="L324" i="6"/>
  <c r="L323" i="6"/>
  <c r="L322" i="6"/>
  <c r="L321" i="6"/>
  <c r="L320" i="6"/>
  <c r="L319" i="6"/>
  <c r="L318" i="6"/>
  <c r="L317" i="6"/>
  <c r="L316" i="6"/>
  <c r="L315" i="6"/>
  <c r="L314" i="6"/>
  <c r="L313" i="6"/>
  <c r="L312" i="6"/>
  <c r="L311" i="6"/>
  <c r="L310" i="6"/>
  <c r="L309" i="6"/>
  <c r="L308" i="6"/>
  <c r="L307" i="6"/>
  <c r="L306" i="6"/>
  <c r="L305" i="6"/>
  <c r="L304" i="6"/>
  <c r="L303" i="6"/>
  <c r="L302" i="6"/>
  <c r="L301" i="6"/>
  <c r="L300" i="6"/>
  <c r="L299" i="6"/>
  <c r="L298" i="6"/>
  <c r="L297" i="6"/>
  <c r="L296" i="6"/>
  <c r="L295" i="6"/>
  <c r="L294" i="6"/>
  <c r="L293" i="6"/>
  <c r="L292" i="6"/>
  <c r="L291" i="6"/>
  <c r="L290" i="6"/>
  <c r="L289" i="6"/>
  <c r="L288" i="6"/>
  <c r="L287" i="6"/>
  <c r="L286" i="6"/>
  <c r="L285" i="6"/>
  <c r="L284" i="6"/>
  <c r="L283" i="6"/>
  <c r="L282" i="6"/>
  <c r="L281" i="6"/>
  <c r="L280" i="6"/>
  <c r="L279" i="6"/>
  <c r="L278" i="6"/>
  <c r="L277" i="6"/>
  <c r="L276" i="6"/>
  <c r="L275" i="6"/>
  <c r="L274" i="6"/>
  <c r="L273" i="6"/>
  <c r="L272" i="6"/>
  <c r="L271" i="6"/>
  <c r="L270" i="6"/>
  <c r="L269" i="6"/>
  <c r="L268" i="6"/>
  <c r="L267" i="6"/>
  <c r="L266" i="6"/>
  <c r="L265" i="6"/>
  <c r="L264" i="6"/>
  <c r="L263" i="6"/>
  <c r="L262" i="6"/>
  <c r="L261" i="6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6" i="6"/>
  <c r="L75" i="6"/>
  <c r="L74" i="6"/>
  <c r="L73" i="6"/>
  <c r="L72" i="6"/>
  <c r="L71" i="6"/>
  <c r="L70" i="6"/>
  <c r="L69" i="6"/>
  <c r="L68" i="6"/>
  <c r="L67" i="6"/>
  <c r="L66" i="6"/>
  <c r="L65" i="6"/>
  <c r="L63" i="6"/>
  <c r="L62" i="6"/>
  <c r="L61" i="6"/>
  <c r="L60" i="6"/>
  <c r="L59" i="6"/>
  <c r="L58" i="6"/>
  <c r="L57" i="6"/>
  <c r="L56" i="6"/>
  <c r="L55" i="6"/>
  <c r="L54" i="6"/>
  <c r="L53" i="6"/>
  <c r="L52" i="6"/>
  <c r="L50" i="6"/>
  <c r="L49" i="6"/>
  <c r="L48" i="6"/>
  <c r="L47" i="6"/>
  <c r="L46" i="6"/>
  <c r="L45" i="6"/>
  <c r="L44" i="6"/>
  <c r="L43" i="6"/>
  <c r="L42" i="6"/>
  <c r="L41" i="6"/>
  <c r="L40" i="6"/>
  <c r="L39" i="6"/>
  <c r="L37" i="6"/>
  <c r="L36" i="6"/>
  <c r="L35" i="6"/>
  <c r="L34" i="6"/>
  <c r="L33" i="6"/>
  <c r="L32" i="6"/>
  <c r="L31" i="6"/>
  <c r="L30" i="6"/>
  <c r="L29" i="6"/>
  <c r="L28" i="6"/>
  <c r="L27" i="6"/>
  <c r="L26" i="6"/>
  <c r="L24" i="6"/>
  <c r="L23" i="6"/>
  <c r="L22" i="6"/>
  <c r="L21" i="6"/>
  <c r="L20" i="6"/>
  <c r="L19" i="6"/>
  <c r="L18" i="6"/>
  <c r="L17" i="6"/>
  <c r="L16" i="6"/>
  <c r="L15" i="6"/>
  <c r="L14" i="6"/>
  <c r="L13" i="6"/>
  <c r="H377" i="6"/>
  <c r="F377" i="6"/>
  <c r="E377" i="6"/>
  <c r="B377" i="6"/>
  <c r="H376" i="6"/>
  <c r="F376" i="6"/>
  <c r="E376" i="6"/>
  <c r="B376" i="6"/>
  <c r="H375" i="6"/>
  <c r="F375" i="6"/>
  <c r="E375" i="6"/>
  <c r="B375" i="6"/>
  <c r="H374" i="6"/>
  <c r="F374" i="6"/>
  <c r="E374" i="6"/>
  <c r="B374" i="6"/>
  <c r="H373" i="6"/>
  <c r="F373" i="6"/>
  <c r="E373" i="6"/>
  <c r="B373" i="6"/>
  <c r="H372" i="6"/>
  <c r="F372" i="6"/>
  <c r="E372" i="6"/>
  <c r="B372" i="6"/>
  <c r="H371" i="6"/>
  <c r="F371" i="6"/>
  <c r="E371" i="6"/>
  <c r="B371" i="6"/>
  <c r="H370" i="6"/>
  <c r="F370" i="6"/>
  <c r="E370" i="6"/>
  <c r="B370" i="6"/>
  <c r="H369" i="6"/>
  <c r="F369" i="6"/>
  <c r="E369" i="6"/>
  <c r="B369" i="6"/>
  <c r="H368" i="6"/>
  <c r="F368" i="6"/>
  <c r="E368" i="6"/>
  <c r="B368" i="6"/>
  <c r="H367" i="6"/>
  <c r="F367" i="6"/>
  <c r="E367" i="6"/>
  <c r="B367" i="6"/>
  <c r="H366" i="6"/>
  <c r="F366" i="6"/>
  <c r="E366" i="6"/>
  <c r="B366" i="6"/>
  <c r="H365" i="6"/>
  <c r="F365" i="6"/>
  <c r="E365" i="6"/>
  <c r="B365" i="6"/>
  <c r="H364" i="6"/>
  <c r="F364" i="6"/>
  <c r="E364" i="6"/>
  <c r="B364" i="6"/>
  <c r="H363" i="6"/>
  <c r="F363" i="6"/>
  <c r="E363" i="6"/>
  <c r="B363" i="6"/>
  <c r="H362" i="6"/>
  <c r="F362" i="6"/>
  <c r="E362" i="6"/>
  <c r="B362" i="6"/>
  <c r="H361" i="6"/>
  <c r="F361" i="6"/>
  <c r="E361" i="6"/>
  <c r="B361" i="6"/>
  <c r="H360" i="6"/>
  <c r="F360" i="6"/>
  <c r="E360" i="6"/>
  <c r="B360" i="6"/>
  <c r="H359" i="6"/>
  <c r="F359" i="6"/>
  <c r="E359" i="6"/>
  <c r="B359" i="6"/>
  <c r="H358" i="6"/>
  <c r="F358" i="6"/>
  <c r="E358" i="6"/>
  <c r="B358" i="6"/>
  <c r="H357" i="6"/>
  <c r="F357" i="6"/>
  <c r="E357" i="6"/>
  <c r="B357" i="6"/>
  <c r="H356" i="6"/>
  <c r="F356" i="6"/>
  <c r="E356" i="6"/>
  <c r="B356" i="6"/>
  <c r="H355" i="6"/>
  <c r="F355" i="6"/>
  <c r="E355" i="6"/>
  <c r="B355" i="6"/>
  <c r="H354" i="6"/>
  <c r="F354" i="6"/>
  <c r="E354" i="6"/>
  <c r="B354" i="6"/>
  <c r="H353" i="6"/>
  <c r="F353" i="6"/>
  <c r="E353" i="6"/>
  <c r="B353" i="6"/>
  <c r="H352" i="6"/>
  <c r="F352" i="6"/>
  <c r="E352" i="6"/>
  <c r="B352" i="6"/>
  <c r="H351" i="6"/>
  <c r="F351" i="6"/>
  <c r="E351" i="6"/>
  <c r="B351" i="6"/>
  <c r="H350" i="6"/>
  <c r="F350" i="6"/>
  <c r="E350" i="6"/>
  <c r="B350" i="6"/>
  <c r="H349" i="6"/>
  <c r="F349" i="6"/>
  <c r="E349" i="6"/>
  <c r="B349" i="6"/>
  <c r="H348" i="6"/>
  <c r="F348" i="6"/>
  <c r="E348" i="6"/>
  <c r="B348" i="6"/>
  <c r="H347" i="6"/>
  <c r="F347" i="6"/>
  <c r="E347" i="6"/>
  <c r="B347" i="6"/>
  <c r="H346" i="6"/>
  <c r="F346" i="6"/>
  <c r="E346" i="6"/>
  <c r="B346" i="6"/>
  <c r="H345" i="6"/>
  <c r="F345" i="6"/>
  <c r="E345" i="6"/>
  <c r="B345" i="6"/>
  <c r="H344" i="6"/>
  <c r="F344" i="6"/>
  <c r="E344" i="6"/>
  <c r="B344" i="6"/>
  <c r="H343" i="6"/>
  <c r="F343" i="6"/>
  <c r="E343" i="6"/>
  <c r="B343" i="6"/>
  <c r="H342" i="6"/>
  <c r="F342" i="6"/>
  <c r="E342" i="6"/>
  <c r="B342" i="6"/>
  <c r="H341" i="6"/>
  <c r="F341" i="6"/>
  <c r="E341" i="6"/>
  <c r="B341" i="6"/>
  <c r="H340" i="6"/>
  <c r="F340" i="6"/>
  <c r="E340" i="6"/>
  <c r="B340" i="6"/>
  <c r="H339" i="6"/>
  <c r="F339" i="6"/>
  <c r="E339" i="6"/>
  <c r="B339" i="6"/>
  <c r="H338" i="6"/>
  <c r="F338" i="6"/>
  <c r="E338" i="6"/>
  <c r="B338" i="6"/>
  <c r="H337" i="6"/>
  <c r="F337" i="6"/>
  <c r="E337" i="6"/>
  <c r="B337" i="6"/>
  <c r="H336" i="6"/>
  <c r="F336" i="6"/>
  <c r="E336" i="6"/>
  <c r="B336" i="6"/>
  <c r="H335" i="6"/>
  <c r="F335" i="6"/>
  <c r="E335" i="6"/>
  <c r="B335" i="6"/>
  <c r="H334" i="6"/>
  <c r="F334" i="6"/>
  <c r="E334" i="6"/>
  <c r="B334" i="6"/>
  <c r="H333" i="6"/>
  <c r="F333" i="6"/>
  <c r="E333" i="6"/>
  <c r="B333" i="6"/>
  <c r="H332" i="6"/>
  <c r="F332" i="6"/>
  <c r="E332" i="6"/>
  <c r="B332" i="6"/>
  <c r="H331" i="6"/>
  <c r="F331" i="6"/>
  <c r="E331" i="6"/>
  <c r="B331" i="6"/>
  <c r="H330" i="6"/>
  <c r="F330" i="6"/>
  <c r="E330" i="6"/>
  <c r="B330" i="6"/>
  <c r="H329" i="6"/>
  <c r="F329" i="6"/>
  <c r="E329" i="6"/>
  <c r="B329" i="6"/>
  <c r="H328" i="6"/>
  <c r="F328" i="6"/>
  <c r="E328" i="6"/>
  <c r="B328" i="6"/>
  <c r="H327" i="6"/>
  <c r="F327" i="6"/>
  <c r="E327" i="6"/>
  <c r="B327" i="6"/>
  <c r="H326" i="6"/>
  <c r="F326" i="6"/>
  <c r="E326" i="6"/>
  <c r="B326" i="6"/>
  <c r="H325" i="6"/>
  <c r="F325" i="6"/>
  <c r="E325" i="6"/>
  <c r="B325" i="6"/>
  <c r="H324" i="6"/>
  <c r="F324" i="6"/>
  <c r="E324" i="6"/>
  <c r="B324" i="6"/>
  <c r="H323" i="6"/>
  <c r="F323" i="6"/>
  <c r="E323" i="6"/>
  <c r="B323" i="6"/>
  <c r="H322" i="6"/>
  <c r="F322" i="6"/>
  <c r="E322" i="6"/>
  <c r="B322" i="6"/>
  <c r="H321" i="6"/>
  <c r="F321" i="6"/>
  <c r="E321" i="6"/>
  <c r="B321" i="6"/>
  <c r="H320" i="6"/>
  <c r="F320" i="6"/>
  <c r="E320" i="6"/>
  <c r="B320" i="6"/>
  <c r="H319" i="6"/>
  <c r="F319" i="6"/>
  <c r="E319" i="6"/>
  <c r="B319" i="6"/>
  <c r="H318" i="6"/>
  <c r="F318" i="6"/>
  <c r="E318" i="6"/>
  <c r="B318" i="6"/>
  <c r="H317" i="6"/>
  <c r="F317" i="6"/>
  <c r="E317" i="6"/>
  <c r="B317" i="6"/>
  <c r="H316" i="6"/>
  <c r="F316" i="6"/>
  <c r="E316" i="6"/>
  <c r="B316" i="6"/>
  <c r="H315" i="6"/>
  <c r="F315" i="6"/>
  <c r="E315" i="6"/>
  <c r="B315" i="6"/>
  <c r="H314" i="6"/>
  <c r="F314" i="6"/>
  <c r="E314" i="6"/>
  <c r="B314" i="6"/>
  <c r="H313" i="6"/>
  <c r="F313" i="6"/>
  <c r="E313" i="6"/>
  <c r="B313" i="6"/>
  <c r="H312" i="6"/>
  <c r="F312" i="6"/>
  <c r="E312" i="6"/>
  <c r="B312" i="6"/>
  <c r="H311" i="6"/>
  <c r="F311" i="6"/>
  <c r="E311" i="6"/>
  <c r="B311" i="6"/>
  <c r="H310" i="6"/>
  <c r="F310" i="6"/>
  <c r="E310" i="6"/>
  <c r="B310" i="6"/>
  <c r="H309" i="6"/>
  <c r="F309" i="6"/>
  <c r="E309" i="6"/>
  <c r="B309" i="6"/>
  <c r="H308" i="6"/>
  <c r="F308" i="6"/>
  <c r="E308" i="6"/>
  <c r="B308" i="6"/>
  <c r="H307" i="6"/>
  <c r="F307" i="6"/>
  <c r="E307" i="6"/>
  <c r="B307" i="6"/>
  <c r="H306" i="6"/>
  <c r="F306" i="6"/>
  <c r="E306" i="6"/>
  <c r="B306" i="6"/>
  <c r="H305" i="6"/>
  <c r="F305" i="6"/>
  <c r="E305" i="6"/>
  <c r="B305" i="6"/>
  <c r="H304" i="6"/>
  <c r="F304" i="6"/>
  <c r="E304" i="6"/>
  <c r="B304" i="6"/>
  <c r="H303" i="6"/>
  <c r="F303" i="6"/>
  <c r="E303" i="6"/>
  <c r="B303" i="6"/>
  <c r="H302" i="6"/>
  <c r="F302" i="6"/>
  <c r="E302" i="6"/>
  <c r="B302" i="6"/>
  <c r="H301" i="6"/>
  <c r="F301" i="6"/>
  <c r="E301" i="6"/>
  <c r="B301" i="6"/>
  <c r="H300" i="6"/>
  <c r="F300" i="6"/>
  <c r="E300" i="6"/>
  <c r="B300" i="6"/>
  <c r="H299" i="6"/>
  <c r="F299" i="6"/>
  <c r="E299" i="6"/>
  <c r="B299" i="6"/>
  <c r="H298" i="6"/>
  <c r="F298" i="6"/>
  <c r="E298" i="6"/>
  <c r="B298" i="6"/>
  <c r="H297" i="6"/>
  <c r="F297" i="6"/>
  <c r="E297" i="6"/>
  <c r="B297" i="6"/>
  <c r="H296" i="6"/>
  <c r="F296" i="6"/>
  <c r="E296" i="6"/>
  <c r="B296" i="6"/>
  <c r="H295" i="6"/>
  <c r="F295" i="6"/>
  <c r="E295" i="6"/>
  <c r="B295" i="6"/>
  <c r="H294" i="6"/>
  <c r="F294" i="6"/>
  <c r="E294" i="6"/>
  <c r="B294" i="6"/>
  <c r="H293" i="6"/>
  <c r="F293" i="6"/>
  <c r="E293" i="6"/>
  <c r="B293" i="6"/>
  <c r="H292" i="6"/>
  <c r="F292" i="6"/>
  <c r="E292" i="6"/>
  <c r="B292" i="6"/>
  <c r="H291" i="6"/>
  <c r="F291" i="6"/>
  <c r="E291" i="6"/>
  <c r="B291" i="6"/>
  <c r="H290" i="6"/>
  <c r="F290" i="6"/>
  <c r="E290" i="6"/>
  <c r="B290" i="6"/>
  <c r="H289" i="6"/>
  <c r="F289" i="6"/>
  <c r="E289" i="6"/>
  <c r="B289" i="6"/>
  <c r="H288" i="6"/>
  <c r="F288" i="6"/>
  <c r="E288" i="6"/>
  <c r="B288" i="6"/>
  <c r="H287" i="6"/>
  <c r="F287" i="6"/>
  <c r="E287" i="6"/>
  <c r="B287" i="6"/>
  <c r="H286" i="6"/>
  <c r="F286" i="6"/>
  <c r="E286" i="6"/>
  <c r="B286" i="6"/>
  <c r="H285" i="6"/>
  <c r="F285" i="6"/>
  <c r="E285" i="6"/>
  <c r="B285" i="6"/>
  <c r="H284" i="6"/>
  <c r="F284" i="6"/>
  <c r="E284" i="6"/>
  <c r="B284" i="6"/>
  <c r="H283" i="6"/>
  <c r="F283" i="6"/>
  <c r="E283" i="6"/>
  <c r="B283" i="6"/>
  <c r="H282" i="6"/>
  <c r="F282" i="6"/>
  <c r="E282" i="6"/>
  <c r="B282" i="6"/>
  <c r="H281" i="6"/>
  <c r="F281" i="6"/>
  <c r="E281" i="6"/>
  <c r="B281" i="6"/>
  <c r="H280" i="6"/>
  <c r="F280" i="6"/>
  <c r="E280" i="6"/>
  <c r="B280" i="6"/>
  <c r="H279" i="6"/>
  <c r="F279" i="6"/>
  <c r="E279" i="6"/>
  <c r="B279" i="6"/>
  <c r="H278" i="6"/>
  <c r="F278" i="6"/>
  <c r="E278" i="6"/>
  <c r="B278" i="6"/>
  <c r="H277" i="6"/>
  <c r="F277" i="6"/>
  <c r="E277" i="6"/>
  <c r="B277" i="6"/>
  <c r="H276" i="6"/>
  <c r="F276" i="6"/>
  <c r="E276" i="6"/>
  <c r="B276" i="6"/>
  <c r="H275" i="6"/>
  <c r="F275" i="6"/>
  <c r="E275" i="6"/>
  <c r="B275" i="6"/>
  <c r="H274" i="6"/>
  <c r="F274" i="6"/>
  <c r="E274" i="6"/>
  <c r="B274" i="6"/>
  <c r="H273" i="6"/>
  <c r="F273" i="6"/>
  <c r="E273" i="6"/>
  <c r="B273" i="6"/>
  <c r="H272" i="6"/>
  <c r="F272" i="6"/>
  <c r="E272" i="6"/>
  <c r="B272" i="6"/>
  <c r="H271" i="6"/>
  <c r="F271" i="6"/>
  <c r="E271" i="6"/>
  <c r="B271" i="6"/>
  <c r="H270" i="6"/>
  <c r="F270" i="6"/>
  <c r="E270" i="6"/>
  <c r="B270" i="6"/>
  <c r="H269" i="6"/>
  <c r="F269" i="6"/>
  <c r="E269" i="6"/>
  <c r="B269" i="6"/>
  <c r="H268" i="6"/>
  <c r="F268" i="6"/>
  <c r="E268" i="6"/>
  <c r="B268" i="6"/>
  <c r="H267" i="6"/>
  <c r="F267" i="6"/>
  <c r="E267" i="6"/>
  <c r="B267" i="6"/>
  <c r="H266" i="6"/>
  <c r="F266" i="6"/>
  <c r="E266" i="6"/>
  <c r="B266" i="6"/>
  <c r="H265" i="6"/>
  <c r="F265" i="6"/>
  <c r="E265" i="6"/>
  <c r="B265" i="6"/>
  <c r="H264" i="6"/>
  <c r="F264" i="6"/>
  <c r="E264" i="6"/>
  <c r="B264" i="6"/>
  <c r="H263" i="6"/>
  <c r="F263" i="6"/>
  <c r="E263" i="6"/>
  <c r="B263" i="6"/>
  <c r="H262" i="6"/>
  <c r="F262" i="6"/>
  <c r="E262" i="6"/>
  <c r="B262" i="6"/>
  <c r="H261" i="6"/>
  <c r="F261" i="6"/>
  <c r="E261" i="6"/>
  <c r="B261" i="6"/>
  <c r="H260" i="6"/>
  <c r="F260" i="6"/>
  <c r="E260" i="6"/>
  <c r="B260" i="6"/>
  <c r="H259" i="6"/>
  <c r="F259" i="6"/>
  <c r="E259" i="6"/>
  <c r="B259" i="6"/>
  <c r="H258" i="6"/>
  <c r="F258" i="6"/>
  <c r="E258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6" i="6"/>
  <c r="B75" i="6"/>
  <c r="B74" i="6"/>
  <c r="B73" i="6"/>
  <c r="B72" i="6"/>
  <c r="B71" i="6"/>
  <c r="B70" i="6"/>
  <c r="B69" i="6"/>
  <c r="B68" i="6"/>
  <c r="B67" i="6"/>
  <c r="B66" i="6"/>
  <c r="B65" i="6"/>
  <c r="B63" i="6"/>
  <c r="B62" i="6"/>
  <c r="B61" i="6"/>
  <c r="B60" i="6"/>
  <c r="B59" i="6"/>
  <c r="B58" i="6"/>
  <c r="B57" i="6"/>
  <c r="B56" i="6"/>
  <c r="B55" i="6"/>
  <c r="B54" i="6"/>
  <c r="B53" i="6"/>
  <c r="B52" i="6"/>
  <c r="B50" i="6"/>
  <c r="B49" i="6"/>
  <c r="B48" i="6"/>
  <c r="B47" i="6"/>
  <c r="B46" i="6"/>
  <c r="B45" i="6"/>
  <c r="B44" i="6"/>
  <c r="B43" i="6"/>
  <c r="B42" i="6"/>
  <c r="B41" i="6"/>
  <c r="B40" i="6"/>
  <c r="B39" i="6"/>
  <c r="B37" i="6"/>
  <c r="B36" i="6"/>
  <c r="B35" i="6"/>
  <c r="B34" i="6"/>
  <c r="B33" i="6"/>
  <c r="B32" i="6"/>
  <c r="B31" i="6"/>
  <c r="B30" i="6"/>
  <c r="B29" i="6"/>
  <c r="B28" i="6"/>
  <c r="B27" i="6"/>
  <c r="B26" i="6"/>
  <c r="B24" i="6"/>
  <c r="B23" i="6"/>
  <c r="B22" i="6"/>
  <c r="B21" i="6"/>
  <c r="B20" i="6"/>
  <c r="B19" i="6"/>
  <c r="B18" i="6"/>
  <c r="B17" i="6"/>
  <c r="B16" i="6"/>
  <c r="B15" i="6"/>
  <c r="B14" i="6"/>
  <c r="D13" i="6"/>
  <c r="B13" i="6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D7" i="6"/>
  <c r="D28" i="12" l="1"/>
  <c r="D16" i="12"/>
  <c r="E13" i="6"/>
  <c r="F13" i="6" s="1"/>
  <c r="L30" i="1"/>
  <c r="C9" i="3"/>
  <c r="C16" i="3" s="1"/>
  <c r="C12" i="3"/>
  <c r="C13" i="3"/>
  <c r="C14" i="3"/>
  <c r="C15" i="3"/>
  <c r="J9" i="3"/>
  <c r="J12" i="3"/>
  <c r="J16" i="3"/>
  <c r="J13" i="3"/>
  <c r="J14" i="3"/>
  <c r="J15" i="3"/>
  <c r="J17" i="3"/>
  <c r="J19" i="3"/>
  <c r="Q9" i="3"/>
  <c r="Q16" i="3"/>
  <c r="Q15" i="3"/>
  <c r="Q14" i="3"/>
  <c r="Q13" i="3"/>
  <c r="Q12" i="3"/>
  <c r="Q17" i="3"/>
  <c r="Q19" i="3"/>
  <c r="Q53" i="3"/>
  <c r="Q55" i="3" s="1"/>
  <c r="J53" i="3"/>
  <c r="J55" i="3" s="1"/>
  <c r="C38" i="2"/>
  <c r="C16" i="2"/>
  <c r="L4" i="1"/>
  <c r="K57" i="1"/>
  <c r="J57" i="1"/>
  <c r="C7" i="1" s="1"/>
  <c r="E7" i="1" s="1"/>
  <c r="L56" i="1"/>
  <c r="L55" i="1"/>
  <c r="L54" i="1"/>
  <c r="L53" i="1"/>
  <c r="L52" i="1"/>
  <c r="K50" i="1"/>
  <c r="J50" i="1"/>
  <c r="C6" i="1" s="1"/>
  <c r="E6" i="1" s="1"/>
  <c r="L49" i="1"/>
  <c r="L48" i="1"/>
  <c r="L47" i="1"/>
  <c r="L46" i="1"/>
  <c r="L45" i="1"/>
  <c r="L44" i="1"/>
  <c r="K40" i="1"/>
  <c r="J40" i="1"/>
  <c r="C5" i="1" s="1"/>
  <c r="E5" i="1" s="1"/>
  <c r="L39" i="1"/>
  <c r="L38" i="1"/>
  <c r="L37" i="1"/>
  <c r="L36" i="1"/>
  <c r="L35" i="1"/>
  <c r="L34" i="1"/>
  <c r="L33" i="1"/>
  <c r="L32" i="1"/>
  <c r="L31" i="1"/>
  <c r="L29" i="1"/>
  <c r="K27" i="1"/>
  <c r="J27" i="1"/>
  <c r="C4" i="1" s="1"/>
  <c r="E4" i="1" s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K11" i="1"/>
  <c r="K59" i="1"/>
  <c r="J11" i="1"/>
  <c r="L10" i="1"/>
  <c r="L9" i="1"/>
  <c r="L8" i="1"/>
  <c r="L7" i="1"/>
  <c r="L6" i="1"/>
  <c r="L5" i="1"/>
  <c r="L3" i="1"/>
  <c r="D33" i="1"/>
  <c r="C33" i="1"/>
  <c r="C12" i="1" s="1"/>
  <c r="E12" i="1" s="1"/>
  <c r="E32" i="1"/>
  <c r="E31" i="1"/>
  <c r="E30" i="1"/>
  <c r="D28" i="1"/>
  <c r="C28" i="1"/>
  <c r="C11" i="1" s="1"/>
  <c r="E11" i="1" s="1"/>
  <c r="E27" i="1"/>
  <c r="E26" i="1"/>
  <c r="E25" i="1"/>
  <c r="D23" i="1"/>
  <c r="D35" i="1"/>
  <c r="C23" i="1"/>
  <c r="C10" i="1" s="1"/>
  <c r="E10" i="1" s="1"/>
  <c r="E22" i="1"/>
  <c r="E21" i="1"/>
  <c r="E20" i="1"/>
  <c r="E19" i="1"/>
  <c r="D13" i="1"/>
  <c r="D12" i="1"/>
  <c r="D11" i="1"/>
  <c r="D10" i="1"/>
  <c r="D8" i="1"/>
  <c r="D7" i="1"/>
  <c r="D6" i="1"/>
  <c r="D5" i="1"/>
  <c r="D4" i="1"/>
  <c r="D3" i="1"/>
  <c r="D15" i="1"/>
  <c r="C17" i="3" l="1"/>
  <c r="C19" i="3" s="1"/>
  <c r="C35" i="1"/>
  <c r="C13" i="1" s="1"/>
  <c r="J59" i="1"/>
  <c r="C8" i="1" s="1"/>
  <c r="C3" i="1"/>
  <c r="E3" i="1" s="1"/>
  <c r="H13" i="6"/>
  <c r="E35" i="1" l="1"/>
  <c r="C58" i="3"/>
  <c r="C15" i="1"/>
  <c r="E15" i="1" s="1"/>
  <c r="C49" i="3"/>
  <c r="C53" i="3" s="1"/>
  <c r="C55" i="3" s="1"/>
  <c r="L59" i="1"/>
  <c r="I13" i="6"/>
  <c r="C65" i="3" l="1"/>
  <c r="J58" i="3" s="1"/>
  <c r="J65" i="3" s="1"/>
  <c r="Q58" i="3" s="1"/>
  <c r="Q65" i="3" s="1"/>
  <c r="J13" i="6"/>
  <c r="D14" i="6"/>
  <c r="E14" i="6" l="1"/>
  <c r="F14" i="6" s="1"/>
  <c r="H14" i="6" l="1"/>
  <c r="I14" i="6" l="1"/>
  <c r="J14" i="6" l="1"/>
  <c r="D15" i="6"/>
  <c r="E15" i="6" l="1"/>
  <c r="F15" i="6" s="1"/>
  <c r="H15" i="6" l="1"/>
  <c r="I15" i="6" l="1"/>
  <c r="J15" i="6" l="1"/>
  <c r="D16" i="6"/>
  <c r="E16" i="6" l="1"/>
  <c r="F16" i="6" s="1"/>
  <c r="H16" i="6" l="1"/>
  <c r="I16" i="6" l="1"/>
  <c r="J16" i="6" l="1"/>
  <c r="D17" i="6"/>
  <c r="E17" i="6" l="1"/>
  <c r="F17" i="6" s="1"/>
  <c r="H17" i="6" l="1"/>
  <c r="I17" i="6" l="1"/>
  <c r="J17" i="6" l="1"/>
  <c r="D18" i="6"/>
  <c r="E18" i="6" l="1"/>
  <c r="F18" i="6" l="1"/>
  <c r="H18" i="6" s="1"/>
  <c r="I18" i="6" s="1"/>
  <c r="D19" i="6" l="1"/>
  <c r="E19" i="6" s="1"/>
  <c r="F19" i="6" s="1"/>
  <c r="J18" i="6"/>
  <c r="H19" i="6" l="1"/>
  <c r="I19" i="6" s="1"/>
  <c r="D20" i="6" s="1"/>
  <c r="J19" i="6" l="1"/>
  <c r="E20" i="6"/>
  <c r="F20" i="6"/>
  <c r="H20" i="6" l="1"/>
  <c r="I20" i="6" s="1"/>
  <c r="D21" i="6" s="1"/>
  <c r="J20" i="6" l="1"/>
  <c r="E21" i="6"/>
  <c r="F21" i="6" l="1"/>
  <c r="H21" i="6" s="1"/>
  <c r="I21" i="6" s="1"/>
  <c r="J21" i="6" l="1"/>
  <c r="D22" i="6"/>
  <c r="E22" i="6" s="1"/>
  <c r="F22" i="6" s="1"/>
  <c r="H22" i="6" l="1"/>
  <c r="I22" i="6" s="1"/>
  <c r="J22" i="6" s="1"/>
  <c r="D23" i="6" l="1"/>
  <c r="E23" i="6"/>
  <c r="F23" i="6" l="1"/>
  <c r="H23" i="6" s="1"/>
  <c r="I23" i="6" s="1"/>
  <c r="J23" i="6" l="1"/>
  <c r="D24" i="6"/>
  <c r="E24" i="6"/>
  <c r="F24" i="6" s="1"/>
  <c r="H24" i="6" l="1"/>
  <c r="I24" i="6" s="1"/>
  <c r="J24" i="6" s="1"/>
  <c r="D26" i="6" l="1"/>
  <c r="E26" i="6" s="1"/>
  <c r="F26" i="6" l="1"/>
  <c r="H26" i="6" s="1"/>
  <c r="I26" i="6" s="1"/>
  <c r="D27" i="6" l="1"/>
  <c r="E27" i="6" s="1"/>
  <c r="J26" i="6"/>
  <c r="F27" i="6" l="1"/>
  <c r="H27" i="6" s="1"/>
  <c r="I27" i="6" s="1"/>
  <c r="J27" i="6" l="1"/>
  <c r="D28" i="6"/>
  <c r="E28" i="6" s="1"/>
  <c r="F28" i="6" s="1"/>
  <c r="H28" i="6" l="1"/>
  <c r="I28" i="6" s="1"/>
  <c r="D29" i="6" s="1"/>
  <c r="J28" i="6" l="1"/>
  <c r="E29" i="6"/>
  <c r="F29" i="6"/>
  <c r="H29" i="6" l="1"/>
  <c r="I29" i="6" s="1"/>
  <c r="D30" i="6" s="1"/>
  <c r="J29" i="6" l="1"/>
  <c r="E30" i="6"/>
  <c r="F30" i="6"/>
  <c r="H30" i="6" l="1"/>
  <c r="I30" i="6" s="1"/>
  <c r="D31" i="6" s="1"/>
  <c r="J30" i="6" l="1"/>
  <c r="E31" i="6"/>
  <c r="F31" i="6"/>
  <c r="H31" i="6" l="1"/>
  <c r="I31" i="6" s="1"/>
  <c r="J31" i="6" s="1"/>
  <c r="D32" i="6" l="1"/>
  <c r="E32" i="6" s="1"/>
  <c r="F32" i="6" s="1"/>
  <c r="H32" i="6" l="1"/>
  <c r="I32" i="6" s="1"/>
  <c r="D33" i="6" s="1"/>
  <c r="J32" i="6" l="1"/>
  <c r="E33" i="6"/>
  <c r="F33" i="6" l="1"/>
  <c r="H33" i="6" s="1"/>
  <c r="I33" i="6" s="1"/>
  <c r="D34" i="6" l="1"/>
  <c r="E34" i="6" s="1"/>
  <c r="F34" i="6" s="1"/>
  <c r="J33" i="6"/>
  <c r="H34" i="6" l="1"/>
  <c r="I34" i="6" s="1"/>
  <c r="J34" i="6" l="1"/>
  <c r="D35" i="6"/>
  <c r="E35" i="6" l="1"/>
  <c r="F35" i="6" l="1"/>
  <c r="H35" i="6" s="1"/>
  <c r="I35" i="6" s="1"/>
  <c r="J35" i="6" l="1"/>
  <c r="D36" i="6"/>
  <c r="E36" i="6" s="1"/>
  <c r="F36" i="6" s="1"/>
  <c r="H36" i="6" l="1"/>
  <c r="I36" i="6" s="1"/>
  <c r="D37" i="6" s="1"/>
  <c r="J36" i="6" l="1"/>
  <c r="E37" i="6"/>
  <c r="F37" i="6" l="1"/>
  <c r="H37" i="6" s="1"/>
  <c r="I37" i="6" s="1"/>
  <c r="J37" i="6" l="1"/>
  <c r="D39" i="6"/>
  <c r="E39" i="6" s="1"/>
  <c r="F39" i="6" s="1"/>
  <c r="H39" i="6" l="1"/>
  <c r="I39" i="6" s="1"/>
  <c r="J39" i="6" s="1"/>
  <c r="D40" i="6" l="1"/>
  <c r="E40" i="6" s="1"/>
  <c r="F40" i="6" l="1"/>
  <c r="H40" i="6" s="1"/>
  <c r="I40" i="6" s="1"/>
  <c r="D41" i="6" l="1"/>
  <c r="E41" i="6" s="1"/>
  <c r="J40" i="6"/>
  <c r="F41" i="6" l="1"/>
  <c r="H41" i="6" s="1"/>
  <c r="I41" i="6" s="1"/>
  <c r="J41" i="6" l="1"/>
  <c r="D42" i="6"/>
  <c r="E42" i="6" s="1"/>
  <c r="F42" i="6" s="1"/>
  <c r="H42" i="6" l="1"/>
  <c r="I42" i="6" s="1"/>
  <c r="J42" i="6" s="1"/>
  <c r="D43" i="6" l="1"/>
  <c r="E43" i="6" s="1"/>
  <c r="F43" i="6" l="1"/>
  <c r="H43" i="6" s="1"/>
  <c r="I43" i="6" s="1"/>
  <c r="J43" i="6" l="1"/>
  <c r="D44" i="6"/>
  <c r="E44" i="6" l="1"/>
  <c r="F44" i="6" l="1"/>
  <c r="H44" i="6" s="1"/>
  <c r="I44" i="6" s="1"/>
  <c r="D45" i="6" l="1"/>
  <c r="E45" i="6" s="1"/>
  <c r="F45" i="6" s="1"/>
  <c r="J44" i="6"/>
  <c r="H45" i="6" l="1"/>
  <c r="I45" i="6" s="1"/>
  <c r="D46" i="6" s="1"/>
  <c r="J45" i="6" l="1"/>
  <c r="E46" i="6"/>
  <c r="F46" i="6" l="1"/>
  <c r="H46" i="6" s="1"/>
  <c r="I46" i="6" s="1"/>
  <c r="J46" i="6" l="1"/>
  <c r="D47" i="6"/>
  <c r="E47" i="6" s="1"/>
  <c r="F47" i="6" s="1"/>
  <c r="H47" i="6" l="1"/>
  <c r="I47" i="6" s="1"/>
  <c r="D48" i="6" s="1"/>
  <c r="J47" i="6" l="1"/>
  <c r="E48" i="6"/>
  <c r="F48" i="6" s="1"/>
  <c r="H48" i="6" l="1"/>
  <c r="I48" i="6" s="1"/>
  <c r="D49" i="6" s="1"/>
  <c r="J48" i="6" l="1"/>
  <c r="E49" i="6"/>
  <c r="F49" i="6" l="1"/>
  <c r="H49" i="6" s="1"/>
  <c r="I49" i="6" s="1"/>
  <c r="J49" i="6" l="1"/>
  <c r="D50" i="6"/>
  <c r="E50" i="6"/>
  <c r="F50" i="6" s="1"/>
  <c r="H50" i="6" l="1"/>
  <c r="I50" i="6" s="1"/>
  <c r="J50" i="6" s="1"/>
  <c r="D52" i="6" l="1"/>
  <c r="E52" i="6" s="1"/>
  <c r="F52" i="6" s="1"/>
  <c r="H52" i="6" l="1"/>
  <c r="I52" i="6" s="1"/>
  <c r="J52" i="6" s="1"/>
  <c r="D53" i="6" l="1"/>
  <c r="E53" i="6" s="1"/>
  <c r="F53" i="6" s="1"/>
  <c r="H53" i="6" l="1"/>
  <c r="I53" i="6" s="1"/>
  <c r="D54" i="6" s="1"/>
  <c r="J53" i="6" l="1"/>
  <c r="E54" i="6"/>
  <c r="F54" i="6" l="1"/>
  <c r="H54" i="6" s="1"/>
  <c r="I54" i="6" s="1"/>
  <c r="D55" i="6" l="1"/>
  <c r="E55" i="6" s="1"/>
  <c r="F55" i="6" s="1"/>
  <c r="J54" i="6"/>
  <c r="H55" i="6" l="1"/>
  <c r="I55" i="6" s="1"/>
  <c r="J55" i="6" s="1"/>
  <c r="D56" i="6" l="1"/>
  <c r="E56" i="6" s="1"/>
  <c r="F56" i="6" s="1"/>
  <c r="H56" i="6" l="1"/>
  <c r="I56" i="6" s="1"/>
  <c r="J56" i="6" s="1"/>
  <c r="D57" i="6" l="1"/>
  <c r="E57" i="6" s="1"/>
  <c r="F57" i="6" l="1"/>
  <c r="H57" i="6" s="1"/>
  <c r="I57" i="6" s="1"/>
  <c r="D58" i="6" l="1"/>
  <c r="E58" i="6" s="1"/>
  <c r="J57" i="6"/>
  <c r="F58" i="6" l="1"/>
  <c r="H58" i="6" s="1"/>
  <c r="I58" i="6" s="1"/>
  <c r="D59" i="6" l="1"/>
  <c r="E59" i="6" s="1"/>
  <c r="F59" i="6" s="1"/>
  <c r="J58" i="6"/>
  <c r="H59" i="6" l="1"/>
  <c r="I59" i="6" s="1"/>
  <c r="D60" i="6" s="1"/>
  <c r="J59" i="6" l="1"/>
  <c r="E60" i="6"/>
  <c r="F60" i="6" s="1"/>
  <c r="H60" i="6" l="1"/>
  <c r="I60" i="6" s="1"/>
  <c r="J60" i="6" s="1"/>
  <c r="D61" i="6" l="1"/>
  <c r="E61" i="6" s="1"/>
  <c r="F61" i="6" s="1"/>
  <c r="H61" i="6" l="1"/>
  <c r="I61" i="6" s="1"/>
  <c r="D62" i="6" s="1"/>
  <c r="J61" i="6" l="1"/>
  <c r="E62" i="6"/>
  <c r="F62" i="6" l="1"/>
  <c r="H62" i="6" s="1"/>
  <c r="I62" i="6" s="1"/>
  <c r="D63" i="6" l="1"/>
  <c r="E63" i="6" s="1"/>
  <c r="J62" i="6"/>
  <c r="F63" i="6" l="1"/>
  <c r="H63" i="6" s="1"/>
  <c r="I63" i="6" s="1"/>
  <c r="J63" i="6" l="1"/>
  <c r="D65" i="6"/>
  <c r="E65" i="6" s="1"/>
  <c r="F65" i="6" s="1"/>
  <c r="H65" i="6" l="1"/>
  <c r="I65" i="6" s="1"/>
  <c r="J65" i="6" s="1"/>
  <c r="D66" i="6" l="1"/>
  <c r="E66" i="6" s="1"/>
  <c r="F66" i="6" l="1"/>
  <c r="H66" i="6" s="1"/>
  <c r="I66" i="6" s="1"/>
  <c r="J66" i="6" l="1"/>
  <c r="D67" i="6"/>
  <c r="E67" i="6" s="1"/>
  <c r="F67" i="6" s="1"/>
  <c r="H67" i="6" l="1"/>
  <c r="I67" i="6" s="1"/>
  <c r="D68" i="6" s="1"/>
  <c r="J67" i="6" l="1"/>
  <c r="E68" i="6"/>
  <c r="F68" i="6" l="1"/>
  <c r="H68" i="6" s="1"/>
  <c r="I68" i="6" s="1"/>
  <c r="J68" i="6" l="1"/>
  <c r="D69" i="6"/>
  <c r="E69" i="6" s="1"/>
  <c r="F69" i="6" s="1"/>
  <c r="H69" i="6" l="1"/>
  <c r="I69" i="6" s="1"/>
  <c r="D70" i="6" s="1"/>
  <c r="J69" i="6" l="1"/>
  <c r="E70" i="6"/>
  <c r="F70" i="6" l="1"/>
  <c r="H70" i="6" s="1"/>
  <c r="I70" i="6" s="1"/>
  <c r="D71" i="6" l="1"/>
  <c r="E71" i="6" s="1"/>
  <c r="F71" i="6" s="1"/>
  <c r="J70" i="6"/>
  <c r="H71" i="6" l="1"/>
  <c r="I71" i="6" s="1"/>
  <c r="J71" i="6" s="1"/>
  <c r="D72" i="6" l="1"/>
  <c r="E72" i="6"/>
  <c r="F72" i="6" l="1"/>
  <c r="H72" i="6" s="1"/>
  <c r="I72" i="6" s="1"/>
  <c r="J72" i="6" l="1"/>
  <c r="D73" i="6"/>
  <c r="E73" i="6" s="1"/>
  <c r="F73" i="6" s="1"/>
  <c r="H73" i="6" l="1"/>
  <c r="I73" i="6" s="1"/>
  <c r="J73" i="6" s="1"/>
  <c r="D74" i="6" l="1"/>
  <c r="E74" i="6" s="1"/>
  <c r="F74" i="6" l="1"/>
  <c r="H74" i="6" s="1"/>
  <c r="I74" i="6" s="1"/>
  <c r="J74" i="6" l="1"/>
  <c r="D75" i="6"/>
  <c r="E75" i="6" s="1"/>
  <c r="F75" i="6" l="1"/>
  <c r="H75" i="6" s="1"/>
  <c r="I75" i="6" s="1"/>
  <c r="D76" i="6" l="1"/>
  <c r="E76" i="6" s="1"/>
  <c r="F76" i="6" s="1"/>
  <c r="J75" i="6"/>
  <c r="H76" i="6" l="1"/>
  <c r="I76" i="6" s="1"/>
  <c r="D78" i="6" s="1"/>
  <c r="J76" i="6" l="1"/>
  <c r="E78" i="6"/>
  <c r="F78" i="6"/>
  <c r="H78" i="6" l="1"/>
  <c r="I78" i="6" s="1"/>
  <c r="D79" i="6" s="1"/>
  <c r="J78" i="6" l="1"/>
  <c r="F79" i="6"/>
  <c r="E79" i="6"/>
  <c r="H79" i="6" s="1"/>
  <c r="I79" i="6" s="1"/>
  <c r="D80" i="6" l="1"/>
  <c r="J79" i="6"/>
  <c r="F80" i="6" l="1"/>
  <c r="E80" i="6"/>
  <c r="H80" i="6" s="1"/>
  <c r="I80" i="6" s="1"/>
  <c r="D81" i="6" l="1"/>
  <c r="J80" i="6"/>
  <c r="F81" i="6" l="1"/>
  <c r="E81" i="6"/>
  <c r="H81" i="6" s="1"/>
  <c r="I81" i="6" s="1"/>
  <c r="J81" i="6" l="1"/>
  <c r="D82" i="6"/>
  <c r="F82" i="6" l="1"/>
  <c r="E82" i="6"/>
  <c r="H82" i="6" s="1"/>
  <c r="I82" i="6" s="1"/>
  <c r="J82" i="6" l="1"/>
  <c r="D83" i="6"/>
  <c r="F83" i="6" l="1"/>
  <c r="E83" i="6"/>
  <c r="H83" i="6" s="1"/>
  <c r="I83" i="6" s="1"/>
  <c r="J83" i="6" l="1"/>
  <c r="D84" i="6"/>
  <c r="F84" i="6" l="1"/>
  <c r="E84" i="6"/>
  <c r="H84" i="6" s="1"/>
  <c r="I84" i="6" s="1"/>
  <c r="D85" i="6" l="1"/>
  <c r="J84" i="6"/>
  <c r="F85" i="6" l="1"/>
  <c r="E85" i="6"/>
  <c r="H85" i="6" s="1"/>
  <c r="I85" i="6" s="1"/>
  <c r="D86" i="6" l="1"/>
  <c r="J85" i="6"/>
  <c r="E86" i="6" l="1"/>
  <c r="F86" i="6"/>
  <c r="H86" i="6" l="1"/>
  <c r="I86" i="6" s="1"/>
  <c r="D87" i="6" s="1"/>
  <c r="J86" i="6" l="1"/>
  <c r="F87" i="6"/>
  <c r="E87" i="6"/>
  <c r="H87" i="6" s="1"/>
  <c r="I87" i="6" s="1"/>
  <c r="D88" i="6" l="1"/>
  <c r="J87" i="6"/>
  <c r="F88" i="6" l="1"/>
  <c r="E88" i="6"/>
  <c r="H88" i="6" s="1"/>
  <c r="I88" i="6" s="1"/>
  <c r="D89" i="6" l="1"/>
  <c r="J88" i="6"/>
  <c r="F89" i="6" l="1"/>
  <c r="E89" i="6"/>
  <c r="H89" i="6" s="1"/>
  <c r="I89" i="6" s="1"/>
  <c r="J89" i="6" l="1"/>
  <c r="D90" i="6"/>
  <c r="F90" i="6" l="1"/>
  <c r="E90" i="6"/>
  <c r="H90" i="6" s="1"/>
  <c r="I90" i="6" s="1"/>
  <c r="J90" i="6" l="1"/>
  <c r="D91" i="6"/>
  <c r="F91" i="6" l="1"/>
  <c r="E91" i="6"/>
  <c r="H91" i="6" s="1"/>
  <c r="I91" i="6" s="1"/>
  <c r="J91" i="6" l="1"/>
  <c r="D92" i="6"/>
  <c r="F92" i="6" l="1"/>
  <c r="E92" i="6"/>
  <c r="H92" i="6" s="1"/>
  <c r="I92" i="6" s="1"/>
  <c r="D93" i="6" l="1"/>
  <c r="J92" i="6"/>
  <c r="F93" i="6" l="1"/>
  <c r="E93" i="6"/>
  <c r="H93" i="6" s="1"/>
  <c r="I93" i="6" s="1"/>
  <c r="D94" i="6" l="1"/>
  <c r="J93" i="6"/>
  <c r="E94" i="6" l="1"/>
  <c r="F94" i="6"/>
  <c r="H94" i="6" l="1"/>
  <c r="I94" i="6" s="1"/>
  <c r="D95" i="6" l="1"/>
  <c r="J94" i="6"/>
  <c r="F95" i="6" l="1"/>
  <c r="E95" i="6"/>
  <c r="H95" i="6" s="1"/>
  <c r="I95" i="6" s="1"/>
  <c r="D96" i="6" l="1"/>
  <c r="J95" i="6"/>
  <c r="F96" i="6" l="1"/>
  <c r="E96" i="6"/>
  <c r="H96" i="6" s="1"/>
  <c r="I96" i="6" s="1"/>
  <c r="D97" i="6" l="1"/>
  <c r="J96" i="6"/>
  <c r="F97" i="6" l="1"/>
  <c r="E97" i="6"/>
  <c r="H97" i="6" s="1"/>
  <c r="I97" i="6" s="1"/>
  <c r="J97" i="6" l="1"/>
  <c r="D98" i="6"/>
  <c r="F98" i="6" l="1"/>
  <c r="E98" i="6"/>
  <c r="H98" i="6" s="1"/>
  <c r="I98" i="6" s="1"/>
  <c r="J98" i="6" l="1"/>
  <c r="D99" i="6"/>
  <c r="F99" i="6" l="1"/>
  <c r="E99" i="6"/>
  <c r="H99" i="6" s="1"/>
  <c r="I99" i="6" s="1"/>
  <c r="J99" i="6" l="1"/>
  <c r="D100" i="6"/>
  <c r="F100" i="6" l="1"/>
  <c r="E100" i="6"/>
  <c r="H100" i="6" s="1"/>
  <c r="I100" i="6" s="1"/>
  <c r="D101" i="6" l="1"/>
  <c r="J100" i="6"/>
  <c r="F101" i="6" l="1"/>
  <c r="E101" i="6"/>
  <c r="H101" i="6" s="1"/>
  <c r="I101" i="6" s="1"/>
  <c r="D102" i="6" l="1"/>
  <c r="J101" i="6"/>
  <c r="E102" i="6" l="1"/>
  <c r="F102" i="6"/>
  <c r="H102" i="6" l="1"/>
  <c r="I102" i="6" s="1"/>
  <c r="D103" i="6" s="1"/>
  <c r="J102" i="6" l="1"/>
  <c r="F103" i="6"/>
  <c r="E103" i="6"/>
  <c r="H103" i="6" s="1"/>
  <c r="I103" i="6" s="1"/>
  <c r="D104" i="6" l="1"/>
  <c r="J103" i="6"/>
  <c r="F104" i="6" l="1"/>
  <c r="E104" i="6"/>
  <c r="H104" i="6" s="1"/>
  <c r="I104" i="6" s="1"/>
  <c r="D105" i="6" l="1"/>
  <c r="J104" i="6"/>
  <c r="F105" i="6" l="1"/>
  <c r="E105" i="6"/>
  <c r="H105" i="6" s="1"/>
  <c r="I105" i="6" s="1"/>
  <c r="J105" i="6" l="1"/>
  <c r="D106" i="6"/>
  <c r="F106" i="6" l="1"/>
  <c r="E106" i="6"/>
  <c r="H106" i="6" s="1"/>
  <c r="I106" i="6" s="1"/>
  <c r="J106" i="6" l="1"/>
  <c r="D107" i="6"/>
  <c r="F107" i="6" l="1"/>
  <c r="E107" i="6"/>
  <c r="H107" i="6" s="1"/>
  <c r="I107" i="6" s="1"/>
  <c r="D108" i="6" l="1"/>
  <c r="J107" i="6"/>
  <c r="E108" i="6" l="1"/>
  <c r="F108" i="6"/>
  <c r="H108" i="6" l="1"/>
  <c r="I108" i="6" s="1"/>
  <c r="D109" i="6" l="1"/>
  <c r="J108" i="6"/>
  <c r="F109" i="6" l="1"/>
  <c r="E109" i="6"/>
  <c r="H109" i="6" s="1"/>
  <c r="I109" i="6" s="1"/>
  <c r="J109" i="6" l="1"/>
  <c r="D110" i="6"/>
  <c r="F110" i="6" l="1"/>
  <c r="E110" i="6"/>
  <c r="H110" i="6" s="1"/>
  <c r="I110" i="6" s="1"/>
  <c r="J110" i="6" l="1"/>
  <c r="D111" i="6"/>
  <c r="F111" i="6" l="1"/>
  <c r="E111" i="6"/>
  <c r="H111" i="6" s="1"/>
  <c r="I111" i="6" s="1"/>
  <c r="D112" i="6" l="1"/>
  <c r="J111" i="6"/>
  <c r="E112" i="6" l="1"/>
  <c r="F112" i="6"/>
  <c r="H112" i="6" l="1"/>
  <c r="I112" i="6" s="1"/>
  <c r="D113" i="6" s="1"/>
  <c r="J112" i="6" l="1"/>
  <c r="F113" i="6"/>
  <c r="E113" i="6"/>
  <c r="H113" i="6" s="1"/>
  <c r="I113" i="6" s="1"/>
  <c r="J113" i="6" l="1"/>
  <c r="D114" i="6"/>
  <c r="F114" i="6" l="1"/>
  <c r="E114" i="6"/>
  <c r="H114" i="6" s="1"/>
  <c r="I114" i="6" s="1"/>
  <c r="J114" i="6" l="1"/>
  <c r="D115" i="6"/>
  <c r="F115" i="6" l="1"/>
  <c r="E115" i="6"/>
  <c r="H115" i="6" s="1"/>
  <c r="I115" i="6" s="1"/>
  <c r="D116" i="6" l="1"/>
  <c r="J115" i="6"/>
  <c r="F116" i="6" l="1"/>
  <c r="E116" i="6"/>
  <c r="H116" i="6" s="1"/>
  <c r="I116" i="6" s="1"/>
  <c r="D117" i="6" l="1"/>
  <c r="J116" i="6"/>
  <c r="F117" i="6" l="1"/>
  <c r="E117" i="6"/>
  <c r="H117" i="6" s="1"/>
  <c r="I117" i="6" s="1"/>
  <c r="D118" i="6" l="1"/>
  <c r="J117" i="6"/>
  <c r="F118" i="6" l="1"/>
  <c r="E118" i="6"/>
  <c r="H118" i="6" s="1"/>
  <c r="I118" i="6" s="1"/>
  <c r="D119" i="6" l="1"/>
  <c r="J118" i="6"/>
  <c r="F119" i="6" l="1"/>
  <c r="E119" i="6"/>
  <c r="H119" i="6" s="1"/>
  <c r="I119" i="6" s="1"/>
  <c r="D120" i="6" l="1"/>
  <c r="J119" i="6"/>
  <c r="F120" i="6" l="1"/>
  <c r="E120" i="6"/>
  <c r="H120" i="6" s="1"/>
  <c r="I120" i="6" s="1"/>
  <c r="D121" i="6" l="1"/>
  <c r="J120" i="6"/>
  <c r="E121" i="6" l="1"/>
  <c r="F121" i="6"/>
  <c r="H121" i="6" l="1"/>
  <c r="I121" i="6" s="1"/>
  <c r="D122" i="6" l="1"/>
  <c r="J121" i="6"/>
  <c r="F122" i="6" l="1"/>
  <c r="E122" i="6"/>
  <c r="H122" i="6" s="1"/>
  <c r="I122" i="6" s="1"/>
  <c r="D123" i="6" l="1"/>
  <c r="J122" i="6"/>
  <c r="F123" i="6" l="1"/>
  <c r="E123" i="6"/>
  <c r="H123" i="6" s="1"/>
  <c r="I123" i="6" s="1"/>
  <c r="D124" i="6" l="1"/>
  <c r="J123" i="6"/>
  <c r="F124" i="6" l="1"/>
  <c r="E124" i="6"/>
  <c r="H124" i="6" s="1"/>
  <c r="I124" i="6" s="1"/>
  <c r="D125" i="6" l="1"/>
  <c r="J124" i="6"/>
  <c r="F125" i="6" l="1"/>
  <c r="E125" i="6"/>
  <c r="H125" i="6" s="1"/>
  <c r="I125" i="6" s="1"/>
  <c r="D126" i="6" l="1"/>
  <c r="J125" i="6"/>
  <c r="F126" i="6" l="1"/>
  <c r="E126" i="6"/>
  <c r="H126" i="6" s="1"/>
  <c r="I126" i="6" s="1"/>
  <c r="D127" i="6" l="1"/>
  <c r="J126" i="6"/>
  <c r="F127" i="6" l="1"/>
  <c r="E127" i="6"/>
  <c r="H127" i="6" s="1"/>
  <c r="I127" i="6" s="1"/>
  <c r="D128" i="6" l="1"/>
  <c r="J127" i="6"/>
  <c r="F128" i="6" l="1"/>
  <c r="E128" i="6"/>
  <c r="H128" i="6" s="1"/>
  <c r="I128" i="6" s="1"/>
  <c r="D129" i="6" l="1"/>
  <c r="J128" i="6"/>
  <c r="E129" i="6" l="1"/>
  <c r="H129" i="6" s="1"/>
  <c r="I129" i="6" s="1"/>
  <c r="F129" i="6"/>
  <c r="D130" i="6" l="1"/>
  <c r="J129" i="6"/>
  <c r="F130" i="6" l="1"/>
  <c r="E130" i="6"/>
  <c r="H130" i="6" s="1"/>
  <c r="I130" i="6" s="1"/>
  <c r="D131" i="6" l="1"/>
  <c r="J130" i="6"/>
  <c r="F131" i="6" l="1"/>
  <c r="E131" i="6"/>
  <c r="H131" i="6" s="1"/>
  <c r="I131" i="6" s="1"/>
  <c r="D132" i="6" l="1"/>
  <c r="J131" i="6"/>
  <c r="F132" i="6" l="1"/>
  <c r="E132" i="6"/>
  <c r="H132" i="6" s="1"/>
  <c r="I132" i="6" s="1"/>
  <c r="D133" i="6" l="1"/>
  <c r="J132" i="6"/>
  <c r="F133" i="6" l="1"/>
  <c r="E133" i="6"/>
  <c r="H133" i="6" s="1"/>
  <c r="I133" i="6" s="1"/>
  <c r="D134" i="6" l="1"/>
  <c r="J133" i="6"/>
  <c r="F134" i="6" l="1"/>
  <c r="E134" i="6"/>
  <c r="H134" i="6" s="1"/>
  <c r="I134" i="6" s="1"/>
  <c r="D135" i="6" l="1"/>
  <c r="J134" i="6"/>
  <c r="F135" i="6" l="1"/>
  <c r="E135" i="6"/>
  <c r="H135" i="6" s="1"/>
  <c r="I135" i="6" s="1"/>
  <c r="D136" i="6" l="1"/>
  <c r="J135" i="6"/>
  <c r="F136" i="6" l="1"/>
  <c r="E136" i="6"/>
  <c r="H136" i="6" s="1"/>
  <c r="I136" i="6" s="1"/>
  <c r="D137" i="6" l="1"/>
  <c r="J136" i="6"/>
  <c r="E137" i="6" l="1"/>
  <c r="F137" i="6"/>
  <c r="H137" i="6" l="1"/>
  <c r="I137" i="6" s="1"/>
  <c r="D138" i="6" l="1"/>
  <c r="J137" i="6"/>
  <c r="F138" i="6" l="1"/>
  <c r="E138" i="6"/>
  <c r="H138" i="6" s="1"/>
  <c r="I138" i="6" s="1"/>
  <c r="D139" i="6" l="1"/>
  <c r="J138" i="6"/>
  <c r="F139" i="6" l="1"/>
  <c r="E139" i="6"/>
  <c r="H139" i="6" s="1"/>
  <c r="I139" i="6" s="1"/>
  <c r="D140" i="6" l="1"/>
  <c r="J139" i="6"/>
  <c r="E140" i="6" l="1"/>
  <c r="H140" i="6" s="1"/>
  <c r="I140" i="6" s="1"/>
  <c r="F140" i="6"/>
  <c r="D141" i="6" l="1"/>
  <c r="J140" i="6"/>
  <c r="E141" i="6" l="1"/>
  <c r="H141" i="6" s="1"/>
  <c r="I141" i="6" s="1"/>
  <c r="F141" i="6"/>
  <c r="D142" i="6" l="1"/>
  <c r="J141" i="6"/>
  <c r="E142" i="6" l="1"/>
  <c r="F142" i="6"/>
  <c r="H142" i="6" l="1"/>
  <c r="I142" i="6" s="1"/>
  <c r="D143" i="6" s="1"/>
  <c r="J142" i="6" l="1"/>
  <c r="E143" i="6"/>
  <c r="F143" i="6"/>
  <c r="H143" i="6" l="1"/>
  <c r="I143" i="6" s="1"/>
  <c r="D144" i="6" s="1"/>
  <c r="J143" i="6" l="1"/>
  <c r="E144" i="6"/>
  <c r="F144" i="6"/>
  <c r="H144" i="6" l="1"/>
  <c r="I144" i="6" s="1"/>
  <c r="J144" i="6" s="1"/>
  <c r="D145" i="6" l="1"/>
  <c r="F145" i="6"/>
  <c r="E145" i="6"/>
  <c r="H145" i="6" s="1"/>
  <c r="I145" i="6" l="1"/>
  <c r="J145" i="6"/>
  <c r="D146" i="6"/>
  <c r="F146" i="6" l="1"/>
  <c r="E146" i="6"/>
  <c r="H146" i="6" s="1"/>
  <c r="I146" i="6" s="1"/>
  <c r="J146" i="6" l="1"/>
  <c r="D147" i="6"/>
  <c r="F147" i="6" l="1"/>
  <c r="E147" i="6"/>
  <c r="H147" i="6" s="1"/>
  <c r="I147" i="6" s="1"/>
  <c r="D148" i="6" l="1"/>
  <c r="J147" i="6"/>
  <c r="F148" i="6" l="1"/>
  <c r="E148" i="6"/>
  <c r="H148" i="6" s="1"/>
  <c r="I148" i="6" s="1"/>
  <c r="D149" i="6" l="1"/>
  <c r="J148" i="6"/>
  <c r="E149" i="6" l="1"/>
  <c r="F149" i="6"/>
  <c r="H149" i="6" l="1"/>
  <c r="I149" i="6" s="1"/>
  <c r="J149" i="6" l="1"/>
  <c r="D150" i="6"/>
  <c r="F150" i="6" l="1"/>
  <c r="E150" i="6"/>
  <c r="H150" i="6" s="1"/>
  <c r="I150" i="6" s="1"/>
  <c r="D151" i="6" l="1"/>
  <c r="J150" i="6"/>
  <c r="F151" i="6" l="1"/>
  <c r="E151" i="6"/>
  <c r="H151" i="6" s="1"/>
  <c r="I151" i="6" s="1"/>
  <c r="D152" i="6" l="1"/>
  <c r="J151" i="6"/>
  <c r="E152" i="6" l="1"/>
  <c r="H152" i="6" s="1"/>
  <c r="I152" i="6" s="1"/>
  <c r="F152" i="6"/>
  <c r="D153" i="6" l="1"/>
  <c r="J152" i="6"/>
  <c r="F153" i="6" l="1"/>
  <c r="E153" i="6"/>
  <c r="H153" i="6" s="1"/>
  <c r="I153" i="6" s="1"/>
  <c r="J153" i="6" l="1"/>
  <c r="D154" i="6"/>
  <c r="F154" i="6" l="1"/>
  <c r="E154" i="6"/>
  <c r="H154" i="6" s="1"/>
  <c r="I154" i="6" s="1"/>
  <c r="J154" i="6" l="1"/>
  <c r="D155" i="6"/>
  <c r="F155" i="6" l="1"/>
  <c r="E155" i="6"/>
  <c r="H155" i="6" s="1"/>
  <c r="I155" i="6" s="1"/>
  <c r="D156" i="6" l="1"/>
  <c r="J155" i="6"/>
  <c r="F156" i="6" l="1"/>
  <c r="E156" i="6"/>
  <c r="H156" i="6" s="1"/>
  <c r="I156" i="6" s="1"/>
  <c r="D157" i="6" l="1"/>
  <c r="J156" i="6"/>
  <c r="F157" i="6" l="1"/>
  <c r="E157" i="6"/>
  <c r="H157" i="6" s="1"/>
  <c r="I157" i="6" s="1"/>
  <c r="D158" i="6" l="1"/>
  <c r="J157" i="6"/>
  <c r="E158" i="6" l="1"/>
  <c r="H158" i="6" s="1"/>
  <c r="I158" i="6" s="1"/>
  <c r="F158" i="6"/>
  <c r="D159" i="6" l="1"/>
  <c r="J158" i="6"/>
  <c r="F159" i="6" l="1"/>
  <c r="E159" i="6"/>
  <c r="H159" i="6" s="1"/>
  <c r="I159" i="6" s="1"/>
  <c r="D160" i="6" l="1"/>
  <c r="J159" i="6"/>
  <c r="F160" i="6" l="1"/>
  <c r="E160" i="6"/>
  <c r="H160" i="6" s="1"/>
  <c r="I160" i="6" s="1"/>
  <c r="D161" i="6" l="1"/>
  <c r="J160" i="6"/>
  <c r="F161" i="6" l="1"/>
  <c r="E161" i="6"/>
  <c r="H161" i="6" s="1"/>
  <c r="I161" i="6" s="1"/>
  <c r="D162" i="6" l="1"/>
  <c r="J161" i="6"/>
  <c r="E162" i="6" l="1"/>
  <c r="H162" i="6" s="1"/>
  <c r="I162" i="6" s="1"/>
  <c r="F162" i="6"/>
  <c r="D163" i="6" l="1"/>
  <c r="J162" i="6"/>
  <c r="F163" i="6" l="1"/>
  <c r="E163" i="6"/>
  <c r="H163" i="6" s="1"/>
  <c r="I163" i="6" s="1"/>
  <c r="D164" i="6" l="1"/>
  <c r="J163" i="6"/>
  <c r="F164" i="6" l="1"/>
  <c r="E164" i="6"/>
  <c r="H164" i="6" s="1"/>
  <c r="I164" i="6" s="1"/>
  <c r="D165" i="6" l="1"/>
  <c r="J164" i="6"/>
  <c r="F165" i="6" l="1"/>
  <c r="E165" i="6"/>
  <c r="H165" i="6" s="1"/>
  <c r="I165" i="6" s="1"/>
  <c r="D166" i="6" l="1"/>
  <c r="J165" i="6"/>
  <c r="E166" i="6" l="1"/>
  <c r="H166" i="6" s="1"/>
  <c r="I166" i="6" s="1"/>
  <c r="F166" i="6"/>
  <c r="D167" i="6" l="1"/>
  <c r="J166" i="6"/>
  <c r="F167" i="6" l="1"/>
  <c r="E167" i="6"/>
  <c r="H167" i="6" s="1"/>
  <c r="I167" i="6" s="1"/>
  <c r="D168" i="6" l="1"/>
  <c r="J167" i="6"/>
  <c r="F168" i="6" l="1"/>
  <c r="E168" i="6"/>
  <c r="H168" i="6" s="1"/>
  <c r="I168" i="6" s="1"/>
  <c r="D169" i="6" l="1"/>
  <c r="J168" i="6"/>
  <c r="F169" i="6" l="1"/>
  <c r="E169" i="6"/>
  <c r="H169" i="6" s="1"/>
  <c r="I169" i="6" s="1"/>
  <c r="D170" i="6" l="1"/>
  <c r="J169" i="6"/>
  <c r="E170" i="6" l="1"/>
  <c r="H170" i="6" s="1"/>
  <c r="I170" i="6" s="1"/>
  <c r="F170" i="6"/>
  <c r="D171" i="6" l="1"/>
  <c r="J170" i="6"/>
  <c r="F171" i="6" l="1"/>
  <c r="E171" i="6"/>
  <c r="H171" i="6" s="1"/>
  <c r="I171" i="6" s="1"/>
  <c r="D172" i="6" l="1"/>
  <c r="J171" i="6"/>
  <c r="F172" i="6" l="1"/>
  <c r="E172" i="6"/>
  <c r="H172" i="6" s="1"/>
  <c r="I172" i="6" s="1"/>
  <c r="D173" i="6" l="1"/>
  <c r="J172" i="6"/>
  <c r="F173" i="6" l="1"/>
  <c r="E173" i="6"/>
  <c r="H173" i="6" s="1"/>
  <c r="I173" i="6" s="1"/>
  <c r="D174" i="6" l="1"/>
  <c r="J173" i="6"/>
  <c r="E174" i="6" l="1"/>
  <c r="F174" i="6"/>
  <c r="H174" i="6" l="1"/>
  <c r="I174" i="6" s="1"/>
  <c r="D175" i="6" s="1"/>
  <c r="J174" i="6" l="1"/>
  <c r="F175" i="6"/>
  <c r="E175" i="6"/>
  <c r="H175" i="6" s="1"/>
  <c r="I175" i="6" s="1"/>
  <c r="D176" i="6" l="1"/>
  <c r="J175" i="6"/>
  <c r="F176" i="6" l="1"/>
  <c r="E176" i="6"/>
  <c r="H176" i="6" s="1"/>
  <c r="I176" i="6" s="1"/>
  <c r="D177" i="6" l="1"/>
  <c r="J176" i="6"/>
  <c r="F177" i="6" l="1"/>
  <c r="E177" i="6"/>
  <c r="H177" i="6" s="1"/>
  <c r="I177" i="6" s="1"/>
  <c r="D178" i="6" l="1"/>
  <c r="J177" i="6"/>
  <c r="F178" i="6" l="1"/>
  <c r="E178" i="6"/>
  <c r="H178" i="6" s="1"/>
  <c r="I178" i="6" s="1"/>
  <c r="D179" i="6" l="1"/>
  <c r="J178" i="6"/>
  <c r="E179" i="6" l="1"/>
  <c r="F179" i="6"/>
  <c r="H179" i="6" l="1"/>
  <c r="I179" i="6" s="1"/>
  <c r="D180" i="6" l="1"/>
  <c r="J179" i="6"/>
  <c r="E180" i="6" l="1"/>
  <c r="F180" i="6"/>
  <c r="H180" i="6" l="1"/>
  <c r="I180" i="6" s="1"/>
  <c r="D181" i="6" s="1"/>
  <c r="J180" i="6" l="1"/>
  <c r="E181" i="6"/>
  <c r="F181" i="6"/>
  <c r="H181" i="6" l="1"/>
  <c r="I181" i="6" s="1"/>
  <c r="D182" i="6" s="1"/>
  <c r="J181" i="6" l="1"/>
  <c r="E182" i="6"/>
  <c r="F182" i="6"/>
  <c r="H182" i="6" l="1"/>
  <c r="I182" i="6" s="1"/>
  <c r="D183" i="6" s="1"/>
  <c r="J182" i="6" l="1"/>
  <c r="E183" i="6"/>
  <c r="F183" i="6"/>
  <c r="H183" i="6" l="1"/>
  <c r="I183" i="6" s="1"/>
  <c r="D184" i="6" s="1"/>
  <c r="J183" i="6" l="1"/>
  <c r="E184" i="6"/>
  <c r="F184" i="6"/>
  <c r="H184" i="6" l="1"/>
  <c r="I184" i="6" s="1"/>
  <c r="D185" i="6" l="1"/>
  <c r="J184" i="6"/>
  <c r="E185" i="6" l="1"/>
  <c r="F185" i="6"/>
  <c r="H185" i="6" l="1"/>
  <c r="I185" i="6" s="1"/>
  <c r="D186" i="6" l="1"/>
  <c r="J185" i="6"/>
  <c r="E186" i="6" l="1"/>
  <c r="F186" i="6"/>
  <c r="H186" i="6" l="1"/>
  <c r="I186" i="6" s="1"/>
  <c r="D187" i="6" l="1"/>
  <c r="J186" i="6"/>
  <c r="E187" i="6" l="1"/>
  <c r="H187" i="6" s="1"/>
  <c r="I187" i="6" s="1"/>
  <c r="F187" i="6"/>
  <c r="D188" i="6" l="1"/>
  <c r="J187" i="6"/>
  <c r="E188" i="6" l="1"/>
  <c r="F188" i="6"/>
  <c r="H188" i="6" l="1"/>
  <c r="I188" i="6" s="1"/>
  <c r="D189" i="6" s="1"/>
  <c r="J188" i="6" l="1"/>
  <c r="E189" i="6"/>
  <c r="H189" i="6" s="1"/>
  <c r="I189" i="6" s="1"/>
  <c r="F189" i="6"/>
  <c r="D190" i="6" l="1"/>
  <c r="J189" i="6"/>
  <c r="E190" i="6" l="1"/>
  <c r="H190" i="6" s="1"/>
  <c r="I190" i="6" s="1"/>
  <c r="F190" i="6"/>
  <c r="D191" i="6" l="1"/>
  <c r="J190" i="6"/>
  <c r="E191" i="6" l="1"/>
  <c r="F191" i="6"/>
  <c r="H191" i="6" l="1"/>
  <c r="I191" i="6" s="1"/>
  <c r="D192" i="6" s="1"/>
  <c r="J191" i="6" l="1"/>
  <c r="E192" i="6"/>
  <c r="F192" i="6"/>
  <c r="H192" i="6" l="1"/>
  <c r="I192" i="6" s="1"/>
  <c r="D193" i="6" l="1"/>
  <c r="J192" i="6"/>
  <c r="E193" i="6" l="1"/>
  <c r="H193" i="6" s="1"/>
  <c r="I193" i="6" s="1"/>
  <c r="F193" i="6"/>
  <c r="D194" i="6" l="1"/>
  <c r="J193" i="6"/>
  <c r="E194" i="6" l="1"/>
  <c r="F194" i="6"/>
  <c r="H194" i="6" l="1"/>
  <c r="I194" i="6" s="1"/>
  <c r="D195" i="6" s="1"/>
  <c r="J194" i="6" l="1"/>
  <c r="E195" i="6"/>
  <c r="H195" i="6" s="1"/>
  <c r="I195" i="6" s="1"/>
  <c r="F195" i="6"/>
  <c r="D196" i="6" l="1"/>
  <c r="J195" i="6"/>
  <c r="E196" i="6" l="1"/>
  <c r="H196" i="6" s="1"/>
  <c r="I196" i="6" s="1"/>
  <c r="F196" i="6"/>
  <c r="D197" i="6" l="1"/>
  <c r="J196" i="6"/>
  <c r="E197" i="6" l="1"/>
  <c r="H197" i="6" s="1"/>
  <c r="I197" i="6" s="1"/>
  <c r="F197" i="6"/>
  <c r="D198" i="6" l="1"/>
  <c r="J197" i="6"/>
  <c r="E198" i="6" l="1"/>
  <c r="H198" i="6" s="1"/>
  <c r="I198" i="6" s="1"/>
  <c r="F198" i="6"/>
  <c r="D199" i="6" l="1"/>
  <c r="J198" i="6"/>
  <c r="E199" i="6" l="1"/>
  <c r="H199" i="6" s="1"/>
  <c r="I199" i="6" s="1"/>
  <c r="F199" i="6"/>
  <c r="D200" i="6" l="1"/>
  <c r="J199" i="6"/>
  <c r="E200" i="6" l="1"/>
  <c r="H200" i="6" s="1"/>
  <c r="I200" i="6" s="1"/>
  <c r="F200" i="6"/>
  <c r="D201" i="6" l="1"/>
  <c r="J200" i="6"/>
  <c r="E201" i="6" l="1"/>
  <c r="F201" i="6"/>
  <c r="H201" i="6" l="1"/>
  <c r="I201" i="6" s="1"/>
  <c r="D202" i="6" l="1"/>
  <c r="J201" i="6"/>
  <c r="E202" i="6" l="1"/>
  <c r="H202" i="6" s="1"/>
  <c r="I202" i="6" s="1"/>
  <c r="F202" i="6"/>
  <c r="D203" i="6" l="1"/>
  <c r="J202" i="6"/>
  <c r="E203" i="6" l="1"/>
  <c r="F203" i="6"/>
  <c r="H203" i="6" l="1"/>
  <c r="I203" i="6" s="1"/>
  <c r="D204" i="6" l="1"/>
  <c r="J203" i="6"/>
  <c r="E204" i="6" l="1"/>
  <c r="F204" i="6"/>
  <c r="H204" i="6" l="1"/>
  <c r="I204" i="6" s="1"/>
  <c r="D205" i="6" l="1"/>
  <c r="J204" i="6"/>
  <c r="E205" i="6" l="1"/>
  <c r="H205" i="6" s="1"/>
  <c r="I205" i="6" s="1"/>
  <c r="F205" i="6"/>
  <c r="D206" i="6" l="1"/>
  <c r="J205" i="6"/>
  <c r="E206" i="6" l="1"/>
  <c r="H206" i="6" s="1"/>
  <c r="I206" i="6" s="1"/>
  <c r="F206" i="6"/>
  <c r="D207" i="6" l="1"/>
  <c r="J206" i="6"/>
  <c r="E207" i="6" l="1"/>
  <c r="H207" i="6" s="1"/>
  <c r="I207" i="6" s="1"/>
  <c r="F207" i="6"/>
  <c r="D208" i="6" l="1"/>
  <c r="J207" i="6"/>
  <c r="E208" i="6" l="1"/>
  <c r="H208" i="6" s="1"/>
  <c r="I208" i="6" s="1"/>
  <c r="F208" i="6"/>
  <c r="D209" i="6" l="1"/>
  <c r="J208" i="6"/>
  <c r="F209" i="6" l="1"/>
  <c r="E209" i="6"/>
  <c r="H209" i="6" s="1"/>
  <c r="I209" i="6" s="1"/>
  <c r="D210" i="6" l="1"/>
  <c r="J209" i="6"/>
  <c r="F210" i="6" l="1"/>
  <c r="E210" i="6"/>
  <c r="H210" i="6" s="1"/>
  <c r="I210" i="6" s="1"/>
  <c r="D211" i="6" l="1"/>
  <c r="J210" i="6"/>
  <c r="F211" i="6" l="1"/>
  <c r="E211" i="6"/>
  <c r="H211" i="6" s="1"/>
  <c r="I211" i="6" s="1"/>
  <c r="D212" i="6" l="1"/>
  <c r="J211" i="6"/>
  <c r="F212" i="6" l="1"/>
  <c r="E212" i="6"/>
  <c r="H212" i="6" s="1"/>
  <c r="I212" i="6" s="1"/>
  <c r="D213" i="6" l="1"/>
  <c r="J212" i="6"/>
  <c r="F213" i="6" l="1"/>
  <c r="E213" i="6"/>
  <c r="H213" i="6" s="1"/>
  <c r="I213" i="6" s="1"/>
  <c r="D214" i="6" l="1"/>
  <c r="J213" i="6"/>
  <c r="F214" i="6" l="1"/>
  <c r="E214" i="6"/>
  <c r="H214" i="6" s="1"/>
  <c r="I214" i="6" s="1"/>
  <c r="D215" i="6" l="1"/>
  <c r="J214" i="6"/>
  <c r="F215" i="6" l="1"/>
  <c r="E215" i="6"/>
  <c r="H215" i="6" s="1"/>
  <c r="I215" i="6" s="1"/>
  <c r="D216" i="6" l="1"/>
  <c r="J215" i="6"/>
  <c r="E216" i="6" l="1"/>
  <c r="H216" i="6" s="1"/>
  <c r="I216" i="6" s="1"/>
  <c r="F216" i="6"/>
  <c r="D217" i="6" l="1"/>
  <c r="J216" i="6"/>
  <c r="F217" i="6" l="1"/>
  <c r="E217" i="6"/>
  <c r="H217" i="6" s="1"/>
  <c r="I217" i="6" s="1"/>
  <c r="D218" i="6" l="1"/>
  <c r="J217" i="6"/>
  <c r="F218" i="6" l="1"/>
  <c r="E218" i="6"/>
  <c r="H218" i="6" s="1"/>
  <c r="I218" i="6" s="1"/>
  <c r="D219" i="6" l="1"/>
  <c r="J218" i="6"/>
  <c r="F219" i="6" l="1"/>
  <c r="E219" i="6"/>
  <c r="H219" i="6" s="1"/>
  <c r="I219" i="6" s="1"/>
  <c r="D220" i="6" l="1"/>
  <c r="J219" i="6"/>
  <c r="F220" i="6" l="1"/>
  <c r="E220" i="6"/>
  <c r="H220" i="6" s="1"/>
  <c r="I220" i="6" s="1"/>
  <c r="D221" i="6" l="1"/>
  <c r="J220" i="6"/>
  <c r="F221" i="6" l="1"/>
  <c r="E221" i="6"/>
  <c r="H221" i="6" s="1"/>
  <c r="I221" i="6" s="1"/>
  <c r="D222" i="6" l="1"/>
  <c r="J221" i="6"/>
  <c r="E222" i="6" l="1"/>
  <c r="H222" i="6" s="1"/>
  <c r="I222" i="6" s="1"/>
  <c r="F222" i="6"/>
  <c r="D223" i="6" l="1"/>
  <c r="J222" i="6"/>
  <c r="F223" i="6" l="1"/>
  <c r="E223" i="6"/>
  <c r="H223" i="6" s="1"/>
  <c r="I223" i="6" s="1"/>
  <c r="D224" i="6" l="1"/>
  <c r="J223" i="6"/>
  <c r="E224" i="6" l="1"/>
  <c r="H224" i="6" s="1"/>
  <c r="I224" i="6" s="1"/>
  <c r="F224" i="6"/>
  <c r="D225" i="6" l="1"/>
  <c r="J224" i="6"/>
  <c r="F225" i="6" l="1"/>
  <c r="E225" i="6"/>
  <c r="H225" i="6" s="1"/>
  <c r="I225" i="6" s="1"/>
  <c r="D226" i="6" l="1"/>
  <c r="J225" i="6"/>
  <c r="F226" i="6" l="1"/>
  <c r="E226" i="6"/>
  <c r="H226" i="6" s="1"/>
  <c r="I226" i="6" s="1"/>
  <c r="D227" i="6" l="1"/>
  <c r="J226" i="6"/>
  <c r="F227" i="6" l="1"/>
  <c r="E227" i="6"/>
  <c r="H227" i="6" s="1"/>
  <c r="I227" i="6" s="1"/>
  <c r="D228" i="6" l="1"/>
  <c r="J227" i="6"/>
  <c r="F228" i="6" l="1"/>
  <c r="E228" i="6"/>
  <c r="H228" i="6" s="1"/>
  <c r="I228" i="6" s="1"/>
  <c r="D229" i="6" l="1"/>
  <c r="J228" i="6"/>
  <c r="F229" i="6" l="1"/>
  <c r="E229" i="6"/>
  <c r="H229" i="6" s="1"/>
  <c r="I229" i="6" s="1"/>
  <c r="D230" i="6" l="1"/>
  <c r="J229" i="6"/>
  <c r="F230" i="6" l="1"/>
  <c r="E230" i="6"/>
  <c r="H230" i="6" s="1"/>
  <c r="I230" i="6" s="1"/>
  <c r="D231" i="6" l="1"/>
  <c r="J230" i="6"/>
  <c r="F231" i="6" l="1"/>
  <c r="E231" i="6"/>
  <c r="H231" i="6" s="1"/>
  <c r="I231" i="6" s="1"/>
  <c r="D232" i="6" l="1"/>
  <c r="J231" i="6"/>
  <c r="F232" i="6" l="1"/>
  <c r="E232" i="6"/>
  <c r="H232" i="6" s="1"/>
  <c r="I232" i="6" s="1"/>
  <c r="D233" i="6" l="1"/>
  <c r="J232" i="6"/>
  <c r="F233" i="6" l="1"/>
  <c r="E233" i="6"/>
  <c r="H233" i="6" s="1"/>
  <c r="I233" i="6" s="1"/>
  <c r="D234" i="6" l="1"/>
  <c r="J233" i="6"/>
  <c r="F234" i="6" l="1"/>
  <c r="E234" i="6"/>
  <c r="H234" i="6" s="1"/>
  <c r="I234" i="6" s="1"/>
  <c r="D235" i="6" l="1"/>
  <c r="J234" i="6"/>
  <c r="F235" i="6" l="1"/>
  <c r="E235" i="6"/>
  <c r="H235" i="6" s="1"/>
  <c r="I235" i="6" s="1"/>
  <c r="D236" i="6" l="1"/>
  <c r="J235" i="6"/>
  <c r="F236" i="6" l="1"/>
  <c r="E236" i="6"/>
  <c r="H236" i="6" s="1"/>
  <c r="I236" i="6" s="1"/>
  <c r="D237" i="6" l="1"/>
  <c r="J236" i="6"/>
  <c r="F237" i="6" l="1"/>
  <c r="E237" i="6"/>
  <c r="H237" i="6" s="1"/>
  <c r="I237" i="6" s="1"/>
  <c r="D238" i="6" l="1"/>
  <c r="J237" i="6"/>
  <c r="F238" i="6" l="1"/>
  <c r="E238" i="6"/>
  <c r="H238" i="6" s="1"/>
  <c r="I238" i="6" s="1"/>
  <c r="D239" i="6" l="1"/>
  <c r="J238" i="6"/>
  <c r="E239" i="6" l="1"/>
  <c r="H239" i="6" s="1"/>
  <c r="I239" i="6" s="1"/>
  <c r="F239" i="6"/>
  <c r="D240" i="6" l="1"/>
  <c r="J239" i="6"/>
  <c r="E240" i="6" l="1"/>
  <c r="H240" i="6" s="1"/>
  <c r="I240" i="6" s="1"/>
  <c r="F240" i="6"/>
  <c r="D241" i="6" l="1"/>
  <c r="J240" i="6"/>
  <c r="E241" i="6" l="1"/>
  <c r="H241" i="6" s="1"/>
  <c r="I241" i="6" s="1"/>
  <c r="F241" i="6"/>
  <c r="D242" i="6" l="1"/>
  <c r="J241" i="6"/>
  <c r="E242" i="6" l="1"/>
  <c r="H242" i="6" s="1"/>
  <c r="I242" i="6" s="1"/>
  <c r="F242" i="6"/>
  <c r="D243" i="6" l="1"/>
  <c r="J242" i="6"/>
  <c r="E243" i="6" l="1"/>
  <c r="H243" i="6" s="1"/>
  <c r="I243" i="6" s="1"/>
  <c r="F243" i="6"/>
  <c r="D244" i="6" l="1"/>
  <c r="J243" i="6"/>
  <c r="E244" i="6" l="1"/>
  <c r="H244" i="6" s="1"/>
  <c r="I244" i="6" s="1"/>
  <c r="F244" i="6"/>
  <c r="D245" i="6" l="1"/>
  <c r="J244" i="6"/>
  <c r="E245" i="6" l="1"/>
  <c r="H245" i="6" s="1"/>
  <c r="I245" i="6" s="1"/>
  <c r="F245" i="6"/>
  <c r="D246" i="6" l="1"/>
  <c r="J245" i="6"/>
  <c r="E246" i="6" l="1"/>
  <c r="H246" i="6" s="1"/>
  <c r="I246" i="6" s="1"/>
  <c r="F246" i="6"/>
  <c r="D247" i="6" l="1"/>
  <c r="J246" i="6"/>
  <c r="E247" i="6" l="1"/>
  <c r="H247" i="6" s="1"/>
  <c r="I247" i="6" s="1"/>
  <c r="F247" i="6"/>
  <c r="D248" i="6" l="1"/>
  <c r="J247" i="6"/>
  <c r="E248" i="6" l="1"/>
  <c r="H248" i="6" s="1"/>
  <c r="I248" i="6" s="1"/>
  <c r="F248" i="6"/>
  <c r="D249" i="6" l="1"/>
  <c r="J248" i="6"/>
  <c r="E249" i="6" l="1"/>
  <c r="H249" i="6" s="1"/>
  <c r="I249" i="6" s="1"/>
  <c r="F249" i="6"/>
  <c r="D250" i="6" l="1"/>
  <c r="J249" i="6"/>
  <c r="E250" i="6" l="1"/>
  <c r="H250" i="6" s="1"/>
  <c r="I250" i="6" s="1"/>
  <c r="F250" i="6"/>
  <c r="D251" i="6" l="1"/>
  <c r="J250" i="6"/>
  <c r="E251" i="6" l="1"/>
  <c r="H251" i="6" s="1"/>
  <c r="I251" i="6" s="1"/>
  <c r="F251" i="6"/>
  <c r="D252" i="6" l="1"/>
  <c r="J251" i="6"/>
  <c r="E252" i="6" l="1"/>
  <c r="H252" i="6" s="1"/>
  <c r="I252" i="6" s="1"/>
  <c r="F252" i="6"/>
  <c r="D253" i="6" l="1"/>
  <c r="J252" i="6"/>
  <c r="E253" i="6" l="1"/>
  <c r="H253" i="6" s="1"/>
  <c r="I253" i="6" s="1"/>
  <c r="F253" i="6"/>
  <c r="D254" i="6" l="1"/>
  <c r="J253" i="6"/>
  <c r="E254" i="6" l="1"/>
  <c r="H254" i="6" s="1"/>
  <c r="I254" i="6" s="1"/>
  <c r="F254" i="6"/>
  <c r="D255" i="6" l="1"/>
  <c r="J254" i="6"/>
  <c r="E255" i="6" l="1"/>
  <c r="H255" i="6" s="1"/>
  <c r="I255" i="6" s="1"/>
  <c r="F255" i="6"/>
  <c r="D256" i="6" l="1"/>
  <c r="J255" i="6"/>
  <c r="E256" i="6" l="1"/>
  <c r="H256" i="6" s="1"/>
  <c r="I256" i="6" s="1"/>
  <c r="F256" i="6"/>
  <c r="D257" i="6" l="1"/>
  <c r="J256" i="6"/>
  <c r="E257" i="6" l="1"/>
  <c r="F257" i="6"/>
  <c r="F378" i="6" s="1"/>
  <c r="H257" i="6" l="1"/>
  <c r="E378" i="6"/>
  <c r="H378" i="6" l="1"/>
  <c r="I257" i="6"/>
  <c r="D258" i="6" l="1"/>
  <c r="I258" i="6" s="1"/>
  <c r="J257" i="6"/>
  <c r="D259" i="6" l="1"/>
  <c r="I259" i="6" s="1"/>
  <c r="J258" i="6"/>
  <c r="D260" i="6" l="1"/>
  <c r="I260" i="6" s="1"/>
  <c r="J259" i="6"/>
  <c r="D261" i="6" l="1"/>
  <c r="I261" i="6" s="1"/>
  <c r="J260" i="6"/>
  <c r="D262" i="6" l="1"/>
  <c r="I262" i="6" s="1"/>
  <c r="J261" i="6"/>
  <c r="D263" i="6" l="1"/>
  <c r="I263" i="6" s="1"/>
  <c r="J262" i="6"/>
  <c r="D264" i="6" l="1"/>
  <c r="I264" i="6" s="1"/>
  <c r="J263" i="6"/>
  <c r="D265" i="6" l="1"/>
  <c r="I265" i="6" s="1"/>
  <c r="J264" i="6"/>
  <c r="D266" i="6" l="1"/>
  <c r="I266" i="6" s="1"/>
  <c r="J265" i="6"/>
  <c r="D267" i="6" l="1"/>
  <c r="I267" i="6" s="1"/>
  <c r="J266" i="6"/>
  <c r="D268" i="6" l="1"/>
  <c r="I268" i="6" s="1"/>
  <c r="J267" i="6"/>
  <c r="D269" i="6" l="1"/>
  <c r="I269" i="6" s="1"/>
  <c r="J268" i="6"/>
  <c r="D270" i="6" l="1"/>
  <c r="I270" i="6" s="1"/>
  <c r="J269" i="6"/>
  <c r="D271" i="6" l="1"/>
  <c r="I271" i="6" s="1"/>
  <c r="J270" i="6"/>
  <c r="D272" i="6" l="1"/>
  <c r="I272" i="6" s="1"/>
  <c r="J271" i="6"/>
  <c r="D273" i="6" l="1"/>
  <c r="I273" i="6" s="1"/>
  <c r="J272" i="6"/>
  <c r="D274" i="6" l="1"/>
  <c r="I274" i="6" s="1"/>
  <c r="J273" i="6"/>
  <c r="D275" i="6" l="1"/>
  <c r="I275" i="6" s="1"/>
  <c r="J274" i="6"/>
  <c r="D276" i="6" l="1"/>
  <c r="I276" i="6" s="1"/>
  <c r="J275" i="6"/>
  <c r="D277" i="6" l="1"/>
  <c r="I277" i="6" s="1"/>
  <c r="J276" i="6"/>
  <c r="D278" i="6" l="1"/>
  <c r="I278" i="6" s="1"/>
  <c r="J277" i="6"/>
  <c r="D279" i="6" l="1"/>
  <c r="I279" i="6" s="1"/>
  <c r="J278" i="6"/>
  <c r="D280" i="6" l="1"/>
  <c r="I280" i="6" s="1"/>
  <c r="J279" i="6"/>
  <c r="D281" i="6" l="1"/>
  <c r="I281" i="6" s="1"/>
  <c r="J280" i="6"/>
  <c r="D282" i="6" l="1"/>
  <c r="I282" i="6" s="1"/>
  <c r="J281" i="6"/>
  <c r="D283" i="6" l="1"/>
  <c r="I283" i="6" s="1"/>
  <c r="J282" i="6"/>
  <c r="D284" i="6" l="1"/>
  <c r="I284" i="6" s="1"/>
  <c r="J283" i="6"/>
  <c r="D285" i="6" l="1"/>
  <c r="I285" i="6" s="1"/>
  <c r="J284" i="6"/>
  <c r="D286" i="6" l="1"/>
  <c r="I286" i="6" s="1"/>
  <c r="J285" i="6"/>
  <c r="D287" i="6" l="1"/>
  <c r="I287" i="6" s="1"/>
  <c r="J286" i="6"/>
  <c r="D288" i="6" l="1"/>
  <c r="I288" i="6" s="1"/>
  <c r="J287" i="6"/>
  <c r="D289" i="6" l="1"/>
  <c r="I289" i="6" s="1"/>
  <c r="J288" i="6"/>
  <c r="D290" i="6" l="1"/>
  <c r="I290" i="6" s="1"/>
  <c r="J289" i="6"/>
  <c r="D291" i="6" l="1"/>
  <c r="I291" i="6" s="1"/>
  <c r="J290" i="6"/>
  <c r="D292" i="6" l="1"/>
  <c r="I292" i="6" s="1"/>
  <c r="J291" i="6"/>
  <c r="D293" i="6" l="1"/>
  <c r="I293" i="6" s="1"/>
  <c r="J292" i="6"/>
  <c r="D294" i="6" l="1"/>
  <c r="I294" i="6" s="1"/>
  <c r="J293" i="6"/>
  <c r="D295" i="6" l="1"/>
  <c r="I295" i="6" s="1"/>
  <c r="J294" i="6"/>
  <c r="D296" i="6" l="1"/>
  <c r="I296" i="6" s="1"/>
  <c r="J295" i="6"/>
  <c r="D297" i="6" l="1"/>
  <c r="I297" i="6" s="1"/>
  <c r="J296" i="6"/>
  <c r="D298" i="6" l="1"/>
  <c r="I298" i="6" s="1"/>
  <c r="J297" i="6"/>
  <c r="D299" i="6" l="1"/>
  <c r="I299" i="6" s="1"/>
  <c r="J298" i="6"/>
  <c r="D300" i="6" l="1"/>
  <c r="I300" i="6" s="1"/>
  <c r="J299" i="6"/>
  <c r="D301" i="6" l="1"/>
  <c r="I301" i="6" s="1"/>
  <c r="J300" i="6"/>
  <c r="D302" i="6" l="1"/>
  <c r="I302" i="6" s="1"/>
  <c r="J301" i="6"/>
  <c r="D303" i="6" l="1"/>
  <c r="I303" i="6" s="1"/>
  <c r="J302" i="6"/>
  <c r="D304" i="6" l="1"/>
  <c r="I304" i="6" s="1"/>
  <c r="J303" i="6"/>
  <c r="D305" i="6" l="1"/>
  <c r="I305" i="6" s="1"/>
  <c r="J304" i="6"/>
  <c r="D306" i="6" l="1"/>
  <c r="I306" i="6" s="1"/>
  <c r="J305" i="6"/>
  <c r="D307" i="6" l="1"/>
  <c r="I307" i="6" s="1"/>
  <c r="J306" i="6"/>
  <c r="D308" i="6" l="1"/>
  <c r="I308" i="6" s="1"/>
  <c r="J307" i="6"/>
  <c r="D309" i="6" l="1"/>
  <c r="I309" i="6" s="1"/>
  <c r="J308" i="6"/>
  <c r="D310" i="6" l="1"/>
  <c r="I310" i="6" s="1"/>
  <c r="J309" i="6"/>
  <c r="D311" i="6" l="1"/>
  <c r="I311" i="6" s="1"/>
  <c r="J310" i="6"/>
  <c r="D312" i="6" l="1"/>
  <c r="I312" i="6" s="1"/>
  <c r="J311" i="6"/>
  <c r="D313" i="6" l="1"/>
  <c r="I313" i="6" s="1"/>
  <c r="J312" i="6"/>
  <c r="D314" i="6" l="1"/>
  <c r="I314" i="6" s="1"/>
  <c r="J313" i="6"/>
  <c r="D315" i="6" l="1"/>
  <c r="I315" i="6" s="1"/>
  <c r="J314" i="6"/>
  <c r="D316" i="6" l="1"/>
  <c r="I316" i="6" s="1"/>
  <c r="J315" i="6"/>
  <c r="D317" i="6" l="1"/>
  <c r="I317" i="6" s="1"/>
  <c r="J316" i="6"/>
  <c r="D318" i="6" l="1"/>
  <c r="I318" i="6" s="1"/>
  <c r="J317" i="6"/>
  <c r="D319" i="6" l="1"/>
  <c r="I319" i="6" s="1"/>
  <c r="J318" i="6"/>
  <c r="D320" i="6" l="1"/>
  <c r="I320" i="6" s="1"/>
  <c r="J319" i="6"/>
  <c r="D321" i="6" l="1"/>
  <c r="I321" i="6" s="1"/>
  <c r="J320" i="6"/>
  <c r="D322" i="6" l="1"/>
  <c r="I322" i="6" s="1"/>
  <c r="J321" i="6"/>
  <c r="D323" i="6" l="1"/>
  <c r="I323" i="6" s="1"/>
  <c r="J322" i="6"/>
  <c r="D324" i="6" l="1"/>
  <c r="I324" i="6" s="1"/>
  <c r="J323" i="6"/>
  <c r="D325" i="6" l="1"/>
  <c r="I325" i="6" s="1"/>
  <c r="J324" i="6"/>
  <c r="D326" i="6" l="1"/>
  <c r="I326" i="6" s="1"/>
  <c r="J325" i="6"/>
  <c r="D327" i="6" l="1"/>
  <c r="I327" i="6" s="1"/>
  <c r="J326" i="6"/>
  <c r="D328" i="6" l="1"/>
  <c r="I328" i="6" s="1"/>
  <c r="J327" i="6"/>
  <c r="D329" i="6" l="1"/>
  <c r="I329" i="6" s="1"/>
  <c r="J328" i="6"/>
  <c r="D330" i="6" l="1"/>
  <c r="I330" i="6" s="1"/>
  <c r="J329" i="6"/>
  <c r="D331" i="6" l="1"/>
  <c r="I331" i="6" s="1"/>
  <c r="J330" i="6"/>
  <c r="D332" i="6" l="1"/>
  <c r="I332" i="6" s="1"/>
  <c r="J331" i="6"/>
  <c r="D333" i="6" l="1"/>
  <c r="I333" i="6" s="1"/>
  <c r="J332" i="6"/>
  <c r="D334" i="6" l="1"/>
  <c r="I334" i="6" s="1"/>
  <c r="J333" i="6"/>
  <c r="D335" i="6" l="1"/>
  <c r="I335" i="6" s="1"/>
  <c r="J334" i="6"/>
  <c r="D336" i="6" l="1"/>
  <c r="I336" i="6" s="1"/>
  <c r="J335" i="6"/>
  <c r="D337" i="6" l="1"/>
  <c r="I337" i="6" s="1"/>
  <c r="J336" i="6"/>
  <c r="D338" i="6" l="1"/>
  <c r="I338" i="6" s="1"/>
  <c r="J337" i="6"/>
  <c r="D339" i="6" l="1"/>
  <c r="I339" i="6" s="1"/>
  <c r="J338" i="6"/>
  <c r="D340" i="6" l="1"/>
  <c r="I340" i="6" s="1"/>
  <c r="J339" i="6"/>
  <c r="D341" i="6" l="1"/>
  <c r="I341" i="6" s="1"/>
  <c r="J340" i="6"/>
  <c r="D342" i="6" l="1"/>
  <c r="I342" i="6" s="1"/>
  <c r="J341" i="6"/>
  <c r="D343" i="6" l="1"/>
  <c r="I343" i="6" s="1"/>
  <c r="J342" i="6"/>
  <c r="D344" i="6" l="1"/>
  <c r="I344" i="6" s="1"/>
  <c r="J343" i="6"/>
  <c r="D345" i="6" l="1"/>
  <c r="I345" i="6" s="1"/>
  <c r="J344" i="6"/>
  <c r="D346" i="6" l="1"/>
  <c r="I346" i="6" s="1"/>
  <c r="J345" i="6"/>
  <c r="D347" i="6" l="1"/>
  <c r="I347" i="6" s="1"/>
  <c r="J346" i="6"/>
  <c r="D348" i="6" l="1"/>
  <c r="I348" i="6" s="1"/>
  <c r="J347" i="6"/>
  <c r="D349" i="6" l="1"/>
  <c r="I349" i="6" s="1"/>
  <c r="J348" i="6"/>
  <c r="D350" i="6" l="1"/>
  <c r="I350" i="6" s="1"/>
  <c r="J349" i="6"/>
  <c r="D351" i="6" l="1"/>
  <c r="I351" i="6" s="1"/>
  <c r="J350" i="6"/>
  <c r="D352" i="6" l="1"/>
  <c r="I352" i="6" s="1"/>
  <c r="J351" i="6"/>
  <c r="D353" i="6" l="1"/>
  <c r="I353" i="6" s="1"/>
  <c r="J352" i="6"/>
  <c r="D354" i="6" l="1"/>
  <c r="I354" i="6" s="1"/>
  <c r="J353" i="6"/>
  <c r="D355" i="6" l="1"/>
  <c r="I355" i="6" s="1"/>
  <c r="J354" i="6"/>
  <c r="D356" i="6" l="1"/>
  <c r="I356" i="6" s="1"/>
  <c r="J355" i="6"/>
  <c r="D357" i="6" l="1"/>
  <c r="I357" i="6" s="1"/>
  <c r="J356" i="6"/>
  <c r="D358" i="6" l="1"/>
  <c r="I358" i="6" s="1"/>
  <c r="J357" i="6"/>
  <c r="D359" i="6" l="1"/>
  <c r="I359" i="6" s="1"/>
  <c r="J358" i="6"/>
  <c r="D360" i="6" l="1"/>
  <c r="I360" i="6" s="1"/>
  <c r="J359" i="6"/>
  <c r="D361" i="6" l="1"/>
  <c r="I361" i="6" s="1"/>
  <c r="J360" i="6"/>
  <c r="D362" i="6" l="1"/>
  <c r="I362" i="6" s="1"/>
  <c r="J361" i="6"/>
  <c r="D363" i="6" l="1"/>
  <c r="I363" i="6" s="1"/>
  <c r="J362" i="6"/>
  <c r="D364" i="6" l="1"/>
  <c r="I364" i="6" s="1"/>
  <c r="J363" i="6"/>
  <c r="D365" i="6" l="1"/>
  <c r="I365" i="6" s="1"/>
  <c r="J364" i="6"/>
  <c r="D366" i="6" l="1"/>
  <c r="I366" i="6" s="1"/>
  <c r="J365" i="6"/>
  <c r="D367" i="6" l="1"/>
  <c r="I367" i="6" s="1"/>
  <c r="J366" i="6"/>
  <c r="D368" i="6" l="1"/>
  <c r="I368" i="6" s="1"/>
  <c r="J367" i="6"/>
  <c r="D369" i="6" l="1"/>
  <c r="I369" i="6" s="1"/>
  <c r="J368" i="6"/>
  <c r="D370" i="6" l="1"/>
  <c r="I370" i="6" s="1"/>
  <c r="J369" i="6"/>
  <c r="D371" i="6" l="1"/>
  <c r="I371" i="6" s="1"/>
  <c r="J370" i="6"/>
  <c r="D372" i="6" l="1"/>
  <c r="I372" i="6" s="1"/>
  <c r="J371" i="6"/>
  <c r="D373" i="6" l="1"/>
  <c r="I373" i="6" s="1"/>
  <c r="J372" i="6"/>
  <c r="D374" i="6" l="1"/>
  <c r="I374" i="6" s="1"/>
  <c r="J373" i="6"/>
  <c r="D375" i="6" l="1"/>
  <c r="I375" i="6" s="1"/>
  <c r="J374" i="6"/>
  <c r="D376" i="6" l="1"/>
  <c r="I376" i="6" s="1"/>
  <c r="J375" i="6"/>
  <c r="D377" i="6" l="1"/>
  <c r="I377" i="6" s="1"/>
  <c r="J377" i="6" s="1"/>
  <c r="J376" i="6"/>
</calcChain>
</file>

<file path=xl/sharedStrings.xml><?xml version="1.0" encoding="utf-8"?>
<sst xmlns="http://schemas.openxmlformats.org/spreadsheetml/2006/main" count="463" uniqueCount="203">
  <si>
    <t>START-UP BUDGET OVERVIEW</t>
  </si>
  <si>
    <t>BUDGET</t>
  </si>
  <si>
    <t>ACTUAL</t>
  </si>
  <si>
    <t>UNDER/OVER</t>
  </si>
  <si>
    <t>EXPENSES</t>
  </si>
  <si>
    <t>DATE DUE</t>
  </si>
  <si>
    <t>fields will populate automatically</t>
  </si>
  <si>
    <t>ADMINISTRATIVE/GENERAL</t>
  </si>
  <si>
    <t>LICENSES</t>
  </si>
  <si>
    <t>LOCATION/OFFICE</t>
  </si>
  <si>
    <t>PERMITS</t>
  </si>
  <si>
    <t>MARKETING</t>
  </si>
  <si>
    <t>INSURANCE</t>
  </si>
  <si>
    <t>PRE-LAUNCH LABOR EXPENSES</t>
  </si>
  <si>
    <t>LEGAL</t>
  </si>
  <si>
    <t>OTHER</t>
  </si>
  <si>
    <t>FRANCHISING</t>
  </si>
  <si>
    <t>FUNDING</t>
  </si>
  <si>
    <t>INVESTORS</t>
  </si>
  <si>
    <t>LOANS</t>
  </si>
  <si>
    <t>ADDITIONAL FUNDING</t>
  </si>
  <si>
    <t>SPACE RENTAL/LEASE</t>
  </si>
  <si>
    <t>INTERNET SET-UP</t>
  </si>
  <si>
    <t>FUNDING LESS EXPENSES</t>
  </si>
  <si>
    <t>TELEPHONE SET-UP</t>
  </si>
  <si>
    <t>FURNITURE</t>
  </si>
  <si>
    <t>START-UP FUNDING</t>
  </si>
  <si>
    <t>EQUIPMENT</t>
  </si>
  <si>
    <t>HARDWARE</t>
  </si>
  <si>
    <t>OWNER 1</t>
  </si>
  <si>
    <t>SOFTWARE</t>
  </si>
  <si>
    <t>OWNER 2</t>
  </si>
  <si>
    <t>INSTALLATION FEES</t>
  </si>
  <si>
    <t>OWNER 3</t>
  </si>
  <si>
    <t>INVENTORY</t>
  </si>
  <si>
    <t>SECURITY</t>
  </si>
  <si>
    <t>STATIONERY/BUSINESS CARDS</t>
  </si>
  <si>
    <t>BANK LOAN</t>
  </si>
  <si>
    <t>NON-BANK LOAN</t>
  </si>
  <si>
    <t>LOGO DESIGN</t>
  </si>
  <si>
    <t>GRANT</t>
  </si>
  <si>
    <t>BRANDING/IDENTITY DEV.</t>
  </si>
  <si>
    <t>LAUNCH ADVERTISING</t>
  </si>
  <si>
    <t>WEBSITE v.1.0</t>
  </si>
  <si>
    <t>PRINTED MARKETING PIECES</t>
  </si>
  <si>
    <t>PROMO MATERIALS</t>
  </si>
  <si>
    <t>TOTAL</t>
  </si>
  <si>
    <t>LISTING FEES</t>
  </si>
  <si>
    <t>INTERNET MARKETING</t>
  </si>
  <si>
    <t>JOB-LISTING FEES</t>
  </si>
  <si>
    <t>PLACEMENT AGENCY FEES</t>
  </si>
  <si>
    <t>TRAINING</t>
  </si>
  <si>
    <t>CONTINGENCIES RESERVE</t>
  </si>
  <si>
    <t>LAUNCH PARTY</t>
  </si>
  <si>
    <t>Year</t>
  </si>
  <si>
    <t>Revenue</t>
  </si>
  <si>
    <t>Sales 1</t>
  </si>
  <si>
    <t>Sales 2</t>
  </si>
  <si>
    <t>Sales 3</t>
  </si>
  <si>
    <t>Sales 4</t>
  </si>
  <si>
    <t>Cost of Goods</t>
  </si>
  <si>
    <t>CGS 1</t>
  </si>
  <si>
    <t>CGS 2</t>
  </si>
  <si>
    <t>CGS 3</t>
  </si>
  <si>
    <t>CGS 4</t>
  </si>
  <si>
    <t>Total Revenue</t>
  </si>
  <si>
    <t>Total Cost of Goods</t>
  </si>
  <si>
    <t>Gross Profit</t>
  </si>
  <si>
    <t>Total Rev - Total CGS</t>
  </si>
  <si>
    <t>Expenses</t>
  </si>
  <si>
    <t>Advertising</t>
  </si>
  <si>
    <t>Depreciation</t>
  </si>
  <si>
    <t>Insurance</t>
  </si>
  <si>
    <t>Payroll Taxes</t>
  </si>
  <si>
    <t xml:space="preserve"> </t>
  </si>
  <si>
    <t>Bad Debt</t>
  </si>
  <si>
    <t>Benefits</t>
  </si>
  <si>
    <t>Office Supplies</t>
  </si>
  <si>
    <t>Accounting</t>
  </si>
  <si>
    <t>Labor</t>
  </si>
  <si>
    <t>Computer Exp</t>
  </si>
  <si>
    <t>Cleaning</t>
  </si>
  <si>
    <t>Credit Card Fees</t>
  </si>
  <si>
    <t>Bank Charges</t>
  </si>
  <si>
    <t>Interest Expense</t>
  </si>
  <si>
    <t>Internet</t>
  </si>
  <si>
    <t>Licenses and Permits</t>
  </si>
  <si>
    <t>Health Insurance</t>
  </si>
  <si>
    <t>Miscellaneous</t>
  </si>
  <si>
    <t>Owner Salary</t>
  </si>
  <si>
    <t xml:space="preserve"> Rent</t>
  </si>
  <si>
    <t>Repairs and Mainteance</t>
  </si>
  <si>
    <t>Supplies</t>
  </si>
  <si>
    <t>Telephone</t>
  </si>
  <si>
    <t>Utilities</t>
  </si>
  <si>
    <t>Uniforms</t>
  </si>
  <si>
    <t>Training</t>
  </si>
  <si>
    <t>Workman's Comp</t>
  </si>
  <si>
    <t>Taxes</t>
  </si>
  <si>
    <t>Total Expenses</t>
  </si>
  <si>
    <t>Net Profit</t>
  </si>
  <si>
    <t>Gross Profit - Total Exp</t>
  </si>
  <si>
    <t>Cost of Goods Worksheet</t>
  </si>
  <si>
    <t>Product</t>
  </si>
  <si>
    <t>Item 1</t>
  </si>
  <si>
    <t>Item 2</t>
  </si>
  <si>
    <t>Item 3</t>
  </si>
  <si>
    <t>Item 4</t>
  </si>
  <si>
    <t>Label</t>
  </si>
  <si>
    <t>Packaging</t>
  </si>
  <si>
    <t>Shipping</t>
  </si>
  <si>
    <t>Retail Price</t>
  </si>
  <si>
    <t>Cost of Goods %</t>
  </si>
  <si>
    <t>Total cost/retail price</t>
  </si>
  <si>
    <t>Cash Flow Statement</t>
  </si>
  <si>
    <t>Depreciation (add)</t>
  </si>
  <si>
    <t>Interest Expense (add)</t>
  </si>
  <si>
    <t>Loan Payments (subtract)</t>
  </si>
  <si>
    <t>Money Started</t>
  </si>
  <si>
    <t>Asset Purchases (subtract)</t>
  </si>
  <si>
    <t>Additional Money (add)</t>
  </si>
  <si>
    <t>Other Withdrawals (subtract)</t>
  </si>
  <si>
    <t>Total cash at end of year</t>
  </si>
  <si>
    <t>Financial Projections - Year 1</t>
  </si>
  <si>
    <t>Financial Projections - Year 2</t>
  </si>
  <si>
    <t>Financial Projections - Year 3</t>
  </si>
  <si>
    <t>CGS %</t>
  </si>
  <si>
    <t>Loan Amortization Schedule</t>
  </si>
  <si>
    <t>Loan 1</t>
  </si>
  <si>
    <t>© www.excel-skills.com</t>
  </si>
  <si>
    <t>Loan Principle Amount</t>
  </si>
  <si>
    <t>Annual Interest Rate</t>
  </si>
  <si>
    <t>Loan Period (in months)</t>
  </si>
  <si>
    <t>Original Repayment Amount</t>
  </si>
  <si>
    <t>Loan Start Date</t>
  </si>
  <si>
    <t>Repayment Type</t>
  </si>
  <si>
    <t>End</t>
  </si>
  <si>
    <t>Residual Value</t>
  </si>
  <si>
    <t>Month</t>
  </si>
  <si>
    <t>Cell 
Ref</t>
  </si>
  <si>
    <t>Repayment Number</t>
  </si>
  <si>
    <t>Opening 
Balance</t>
  </si>
  <si>
    <t>Loan 
Repayment</t>
  </si>
  <si>
    <t>Interest 
Charged</t>
  </si>
  <si>
    <t>Capital 
Repaid</t>
  </si>
  <si>
    <t>Closing 
Balance</t>
  </si>
  <si>
    <t>% Capital 
Outstanding</t>
  </si>
  <si>
    <t>Interest 
Rate</t>
  </si>
  <si>
    <t>How to Price Your Products</t>
  </si>
  <si>
    <t>Margin Based Pricing:</t>
  </si>
  <si>
    <t>Cost</t>
  </si>
  <si>
    <t>Margin Desired</t>
  </si>
  <si>
    <t>Selling price</t>
  </si>
  <si>
    <t>Product Markup</t>
  </si>
  <si>
    <t>Markup</t>
  </si>
  <si>
    <t>Selling Price</t>
  </si>
  <si>
    <t>Effects on Profit from Price Change</t>
  </si>
  <si>
    <t>Price</t>
  </si>
  <si>
    <t>Price Decrease</t>
  </si>
  <si>
    <t>New Price</t>
  </si>
  <si>
    <t>Profit Margin</t>
  </si>
  <si>
    <t>CGS</t>
  </si>
  <si>
    <t>Decrease in Profit</t>
  </si>
  <si>
    <t>Startup Expenses</t>
  </si>
  <si>
    <t>__________________</t>
  </si>
  <si>
    <t>(average all items, are do this exercise for each different item)</t>
  </si>
  <si>
    <t>(per week)</t>
  </si>
  <si>
    <t>________</t>
  </si>
  <si>
    <t>(52 if open every week, if you plan on closing some for vacations, etc, subtract those out)</t>
  </si>
  <si>
    <t># Cust</t>
  </si>
  <si>
    <t># weeks</t>
  </si>
  <si>
    <t>Annual Revenue</t>
  </si>
  <si>
    <t>_________________</t>
  </si>
  <si>
    <t>Revenue Projections Product - per item</t>
  </si>
  <si>
    <t>1) What is price (average) price per unit?</t>
  </si>
  <si>
    <t>2) Number of Customers?</t>
  </si>
  <si>
    <t>3) Number of weeks open for business</t>
  </si>
  <si>
    <t>Revenue Projections - price per job</t>
  </si>
  <si>
    <t>1) What is price (average) price per job?</t>
  </si>
  <si>
    <t>(average all jobs, are do this exercise for each different jobs)</t>
  </si>
  <si>
    <t>2) Number of jobs?</t>
  </si>
  <si>
    <t>Revenue Projections - price per hour</t>
  </si>
  <si>
    <t>1) What is hourly billing rate?</t>
  </si>
  <si>
    <t>2) Number of billable hours per week?</t>
  </si>
  <si>
    <t>_____________</t>
  </si>
  <si>
    <t>Price X</t>
  </si>
  <si>
    <t># Cust X</t>
  </si>
  <si>
    <t># weeks=</t>
  </si>
  <si>
    <t># weeks =</t>
  </si>
  <si>
    <t>_______</t>
  </si>
  <si>
    <t>____________</t>
  </si>
  <si>
    <t>_______________</t>
  </si>
  <si>
    <t>________________</t>
  </si>
  <si>
    <t>First determine what unit you are selling (per item, per job, per hour).  You can do a revenue projection for each similar product or service or</t>
  </si>
  <si>
    <t>just average all products or services into one.  Place the price per unit, then determine the number of customers, jobs or billable hours per</t>
  </si>
  <si>
    <t>week.  The last step is to determine the number of weeks you will be operating.  Take into account vacations, holidays, etc. You might</t>
  </si>
  <si>
    <t>not use 52 unless you have a business which never closes.  Then multiple the numbers.  If you use the spreadsheet it figures it for you.</t>
  </si>
  <si>
    <t>Interest by year</t>
  </si>
  <si>
    <t>Year 1</t>
  </si>
  <si>
    <t>Year 2</t>
  </si>
  <si>
    <t>Year 3</t>
  </si>
  <si>
    <t>Year 4</t>
  </si>
  <si>
    <t>Year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</si>
</sst>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mmm\-yyyy"/>
    <numFmt numFmtId="167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entury Gothic"/>
      <family val="1"/>
    </font>
    <font>
      <sz val="11"/>
      <color theme="0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2"/>
      <color theme="0"/>
      <name val="Century Gothic"/>
      <family val="1"/>
    </font>
    <font>
      <sz val="12"/>
      <color theme="0"/>
      <name val="Century Gothic"/>
      <family val="1"/>
    </font>
    <font>
      <b/>
      <sz val="12"/>
      <color theme="1"/>
      <name val="Century Gothic"/>
      <family val="1"/>
    </font>
    <font>
      <sz val="12"/>
      <color theme="1"/>
      <name val="Century Gothic"/>
      <family val="1"/>
    </font>
    <font>
      <i/>
      <sz val="12"/>
      <color theme="7" tint="-0.499984740745262"/>
      <name val="Century Gothic"/>
      <family val="1"/>
    </font>
    <font>
      <sz val="12"/>
      <color rgb="FF000000"/>
      <name val="Century Gothic"/>
      <family val="1"/>
    </font>
    <font>
      <sz val="12"/>
      <color indexed="8"/>
      <name val="Arial"/>
      <family val="2"/>
    </font>
    <font>
      <sz val="12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8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.5"/>
      <color indexed="12"/>
      <name val="Arial"/>
      <family val="2"/>
    </font>
    <font>
      <sz val="9.5"/>
      <name val="Arial"/>
      <family val="2"/>
    </font>
    <font>
      <u/>
      <sz val="8"/>
      <color indexed="12"/>
      <name val="Arial"/>
      <family val="2"/>
    </font>
    <font>
      <b/>
      <u/>
      <sz val="9.5"/>
      <color indexed="17"/>
      <name val="Arial"/>
      <family val="2"/>
    </font>
    <font>
      <i/>
      <sz val="9.5"/>
      <name val="Arial"/>
      <family val="2"/>
    </font>
    <font>
      <sz val="9.5"/>
      <color theme="0"/>
      <name val="Arial"/>
      <family val="2"/>
    </font>
    <font>
      <b/>
      <sz val="9.5"/>
      <color theme="0"/>
      <name val="Arial"/>
      <family val="2"/>
    </font>
    <font>
      <b/>
      <sz val="9.5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6D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2929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4" fontId="22" fillId="0" borderId="0" applyFont="0" applyFill="0" applyBorder="0">
      <alignment horizontal="right"/>
    </xf>
    <xf numFmtId="0" fontId="23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7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 indent="1"/>
    </xf>
    <xf numFmtId="0" fontId="10" fillId="3" borderId="0" xfId="0" applyFont="1" applyFill="1" applyAlignment="1">
      <alignment vertical="center"/>
    </xf>
    <xf numFmtId="44" fontId="10" fillId="3" borderId="0" xfId="0" applyNumberFormat="1" applyFont="1" applyFill="1" applyAlignment="1">
      <alignment vertical="center"/>
    </xf>
    <xf numFmtId="0" fontId="10" fillId="3" borderId="0" xfId="0" applyFont="1" applyFill="1" applyAlignment="1">
      <alignment horizontal="left" vertical="center" indent="1"/>
    </xf>
    <xf numFmtId="44" fontId="10" fillId="4" borderId="2" xfId="1" applyFont="1" applyFill="1" applyBorder="1" applyAlignment="1">
      <alignment vertical="center"/>
    </xf>
    <xf numFmtId="44" fontId="10" fillId="5" borderId="2" xfId="1" applyFont="1" applyFill="1" applyBorder="1" applyAlignment="1">
      <alignment vertical="center"/>
    </xf>
    <xf numFmtId="44" fontId="7" fillId="2" borderId="0" xfId="1" applyFont="1" applyFill="1" applyAlignment="1">
      <alignment vertical="center"/>
    </xf>
    <xf numFmtId="44" fontId="7" fillId="6" borderId="0" xfId="0" applyNumberFormat="1" applyFont="1" applyFill="1" applyAlignment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vertical="center"/>
    </xf>
    <xf numFmtId="44" fontId="10" fillId="0" borderId="0" xfId="0" applyNumberFormat="1" applyFont="1" applyAlignment="1">
      <alignment vertical="center"/>
    </xf>
    <xf numFmtId="0" fontId="7" fillId="7" borderId="0" xfId="0" applyFont="1" applyFill="1" applyAlignment="1">
      <alignment horizontal="left" vertical="center" indent="1"/>
    </xf>
    <xf numFmtId="0" fontId="7" fillId="7" borderId="0" xfId="0" applyFont="1" applyFill="1" applyAlignment="1">
      <alignment horizontal="left" vertical="center"/>
    </xf>
    <xf numFmtId="0" fontId="7" fillId="7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left" vertical="center" indent="1"/>
    </xf>
    <xf numFmtId="0" fontId="10" fillId="8" borderId="0" xfId="0" applyFont="1" applyFill="1" applyAlignment="1">
      <alignment vertical="center"/>
    </xf>
    <xf numFmtId="44" fontId="10" fillId="8" borderId="0" xfId="0" applyNumberFormat="1" applyFont="1" applyFill="1" applyAlignment="1">
      <alignment vertical="center"/>
    </xf>
    <xf numFmtId="0" fontId="10" fillId="8" borderId="0" xfId="0" applyFont="1" applyFill="1" applyAlignment="1">
      <alignment horizontal="left" vertical="center" indent="1"/>
    </xf>
    <xf numFmtId="44" fontId="10" fillId="10" borderId="0" xfId="0" applyNumberFormat="1" applyFont="1" applyFill="1" applyAlignment="1">
      <alignment vertical="center"/>
    </xf>
    <xf numFmtId="44" fontId="7" fillId="7" borderId="0" xfId="1" applyFont="1" applyFill="1" applyAlignment="1">
      <alignment vertical="center"/>
    </xf>
    <xf numFmtId="44" fontId="7" fillId="11" borderId="0" xfId="0" applyNumberFormat="1" applyFont="1" applyFill="1" applyAlignment="1">
      <alignment vertical="center"/>
    </xf>
    <xf numFmtId="44" fontId="10" fillId="4" borderId="2" xfId="1" applyNumberFormat="1" applyFont="1" applyFill="1" applyBorder="1" applyAlignment="1">
      <alignment vertical="center"/>
    </xf>
    <xf numFmtId="44" fontId="10" fillId="5" borderId="2" xfId="1" applyNumberFormat="1" applyFont="1" applyFill="1" applyBorder="1" applyAlignment="1">
      <alignment vertical="center"/>
    </xf>
    <xf numFmtId="0" fontId="7" fillId="12" borderId="0" xfId="0" applyFont="1" applyFill="1" applyAlignment="1">
      <alignment horizontal="left" vertical="center" indent="1"/>
    </xf>
    <xf numFmtId="0" fontId="7" fillId="12" borderId="0" xfId="0" applyFont="1" applyFill="1" applyAlignment="1">
      <alignment horizontal="center" vertical="center"/>
    </xf>
    <xf numFmtId="44" fontId="7" fillId="12" borderId="0" xfId="0" applyNumberFormat="1" applyFont="1" applyFill="1" applyAlignment="1">
      <alignment horizontal="center" vertical="center"/>
    </xf>
    <xf numFmtId="0" fontId="9" fillId="13" borderId="0" xfId="0" applyFont="1" applyFill="1" applyAlignment="1">
      <alignment horizontal="left" vertical="center" indent="1"/>
    </xf>
    <xf numFmtId="0" fontId="10" fillId="13" borderId="0" xfId="0" applyFont="1" applyFill="1" applyAlignment="1">
      <alignment vertical="center"/>
    </xf>
    <xf numFmtId="44" fontId="10" fillId="13" borderId="0" xfId="0" applyNumberFormat="1" applyFont="1" applyFill="1" applyAlignment="1">
      <alignment vertical="center"/>
    </xf>
    <xf numFmtId="0" fontId="10" fillId="13" borderId="0" xfId="0" applyFont="1" applyFill="1" applyAlignment="1">
      <alignment horizontal="left" vertical="center" indent="1"/>
    </xf>
    <xf numFmtId="164" fontId="10" fillId="9" borderId="2" xfId="1" applyNumberFormat="1" applyFont="1" applyFill="1" applyBorder="1" applyAlignment="1">
      <alignment horizontal="center" vertical="center"/>
    </xf>
    <xf numFmtId="164" fontId="10" fillId="13" borderId="0" xfId="0" applyNumberFormat="1" applyFont="1" applyFill="1" applyAlignment="1">
      <alignment horizontal="center" vertical="center"/>
    </xf>
    <xf numFmtId="44" fontId="12" fillId="14" borderId="0" xfId="0" applyNumberFormat="1" applyFont="1" applyFill="1" applyAlignment="1">
      <alignment vertical="center"/>
    </xf>
    <xf numFmtId="164" fontId="10" fillId="0" borderId="2" xfId="1" applyNumberFormat="1" applyFont="1" applyFill="1" applyBorder="1" applyAlignment="1">
      <alignment horizontal="center" vertical="center"/>
    </xf>
    <xf numFmtId="44" fontId="10" fillId="15" borderId="0" xfId="0" applyNumberFormat="1" applyFont="1" applyFill="1" applyAlignment="1">
      <alignment vertical="center"/>
    </xf>
    <xf numFmtId="44" fontId="10" fillId="18" borderId="0" xfId="0" applyNumberFormat="1" applyFont="1" applyFill="1" applyAlignment="1">
      <alignment vertical="center"/>
    </xf>
    <xf numFmtId="44" fontId="10" fillId="15" borderId="0" xfId="1" applyFont="1" applyFill="1" applyBorder="1" applyAlignment="1">
      <alignment vertical="center"/>
    </xf>
    <xf numFmtId="0" fontId="7" fillId="16" borderId="0" xfId="0" applyFont="1" applyFill="1" applyAlignment="1">
      <alignment horizontal="left" vertical="center" indent="1"/>
    </xf>
    <xf numFmtId="44" fontId="7" fillId="16" borderId="0" xfId="1" applyFont="1" applyFill="1" applyAlignment="1">
      <alignment vertical="center"/>
    </xf>
    <xf numFmtId="44" fontId="8" fillId="17" borderId="0" xfId="0" applyNumberFormat="1" applyFont="1" applyFill="1" applyAlignment="1">
      <alignment vertical="center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 inden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44" fontId="5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 indent="1"/>
      <protection locked="0"/>
    </xf>
    <xf numFmtId="44" fontId="5" fillId="0" borderId="0" xfId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 indent="1"/>
      <protection locked="0"/>
    </xf>
    <xf numFmtId="44" fontId="2" fillId="0" borderId="0" xfId="1" applyFont="1" applyFill="1" applyBorder="1" applyAlignment="1" applyProtection="1">
      <alignment vertical="center"/>
      <protection locked="0"/>
    </xf>
    <xf numFmtId="0" fontId="16" fillId="0" borderId="0" xfId="0" applyFont="1"/>
    <xf numFmtId="0" fontId="16" fillId="19" borderId="0" xfId="0" applyFont="1" applyFill="1"/>
    <xf numFmtId="0" fontId="18" fillId="19" borderId="0" xfId="0" applyFont="1" applyFill="1"/>
    <xf numFmtId="0" fontId="19" fillId="19" borderId="0" xfId="0" applyFont="1" applyFill="1"/>
    <xf numFmtId="0" fontId="20" fillId="19" borderId="0" xfId="0" applyFont="1" applyFill="1"/>
    <xf numFmtId="0" fontId="13" fillId="19" borderId="0" xfId="0" applyFont="1" applyFill="1" applyBorder="1" applyProtection="1">
      <protection locked="0"/>
    </xf>
    <xf numFmtId="0" fontId="14" fillId="19" borderId="0" xfId="0" applyFont="1" applyFill="1" applyBorder="1" applyProtection="1">
      <protection locked="0"/>
    </xf>
    <xf numFmtId="0" fontId="17" fillId="0" borderId="3" xfId="0" applyFont="1" applyFill="1" applyBorder="1"/>
    <xf numFmtId="0" fontId="13" fillId="0" borderId="6" xfId="0" applyFont="1" applyFill="1" applyBorder="1" applyProtection="1">
      <protection locked="0"/>
    </xf>
    <xf numFmtId="0" fontId="16" fillId="0" borderId="0" xfId="0" applyFont="1" applyFill="1"/>
    <xf numFmtId="0" fontId="16" fillId="0" borderId="0" xfId="0" applyFont="1" applyBorder="1"/>
    <xf numFmtId="0" fontId="16" fillId="21" borderId="0" xfId="0" applyFont="1" applyFill="1" applyProtection="1">
      <protection locked="0"/>
    </xf>
    <xf numFmtId="0" fontId="19" fillId="21" borderId="0" xfId="0" applyFont="1" applyFill="1" applyProtection="1">
      <protection locked="0"/>
    </xf>
    <xf numFmtId="0" fontId="16" fillId="0" borderId="6" xfId="0" applyFont="1" applyFill="1" applyBorder="1" applyProtection="1">
      <protection locked="0"/>
    </xf>
    <xf numFmtId="0" fontId="20" fillId="21" borderId="0" xfId="0" applyFont="1" applyFill="1" applyProtection="1">
      <protection locked="0"/>
    </xf>
    <xf numFmtId="165" fontId="13" fillId="19" borderId="0" xfId="0" applyNumberFormat="1" applyFont="1" applyFill="1" applyBorder="1" applyAlignment="1" applyProtection="1">
      <alignment horizontal="center"/>
      <protection locked="0"/>
    </xf>
    <xf numFmtId="165" fontId="16" fillId="19" borderId="0" xfId="0" applyNumberFormat="1" applyFont="1" applyFill="1" applyAlignment="1">
      <alignment horizontal="center"/>
    </xf>
    <xf numFmtId="165" fontId="16" fillId="19" borderId="3" xfId="0" applyNumberFormat="1" applyFont="1" applyFill="1" applyBorder="1" applyAlignment="1">
      <alignment horizontal="center"/>
    </xf>
    <xf numFmtId="0" fontId="16" fillId="19" borderId="0" xfId="0" applyFont="1" applyFill="1" applyProtection="1">
      <protection locked="0"/>
    </xf>
    <xf numFmtId="0" fontId="16" fillId="21" borderId="0" xfId="0" applyFont="1" applyFill="1" applyProtection="1"/>
    <xf numFmtId="0" fontId="18" fillId="19" borderId="0" xfId="0" applyFont="1" applyFill="1" applyAlignment="1">
      <alignment horizontal="center"/>
    </xf>
    <xf numFmtId="9" fontId="16" fillId="0" borderId="4" xfId="2" applyFont="1" applyFill="1" applyBorder="1" applyAlignment="1" applyProtection="1">
      <alignment horizontal="center"/>
      <protection locked="0"/>
    </xf>
    <xf numFmtId="44" fontId="10" fillId="9" borderId="2" xfId="1" applyFont="1" applyFill="1" applyBorder="1" applyAlignment="1" applyProtection="1">
      <alignment vertical="center"/>
      <protection locked="0"/>
    </xf>
    <xf numFmtId="0" fontId="10" fillId="13" borderId="0" xfId="0" applyFont="1" applyFill="1" applyAlignment="1" applyProtection="1">
      <alignment horizontal="left" vertical="center" indent="1"/>
      <protection locked="0"/>
    </xf>
    <xf numFmtId="0" fontId="10" fillId="8" borderId="0" xfId="0" applyFont="1" applyFill="1" applyAlignment="1" applyProtection="1">
      <alignment horizontal="left" vertical="center" indent="1"/>
      <protection locked="0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5" applyFont="1" applyProtection="1">
      <protection hidden="1"/>
    </xf>
    <xf numFmtId="43" fontId="26" fillId="0" borderId="0" xfId="3" applyFont="1" applyAlignment="1" applyProtection="1">
      <protection hidden="1"/>
    </xf>
    <xf numFmtId="167" fontId="26" fillId="0" borderId="0" xfId="2" applyNumberFormat="1" applyFont="1" applyAlignment="1" applyProtection="1">
      <protection hidden="1"/>
    </xf>
    <xf numFmtId="0" fontId="28" fillId="0" borderId="0" xfId="6" applyFont="1" applyAlignment="1" applyProtection="1">
      <alignment horizontal="right"/>
      <protection hidden="1"/>
    </xf>
    <xf numFmtId="0" fontId="29" fillId="0" borderId="0" xfId="0" applyFont="1" applyProtection="1">
      <protection hidden="1"/>
    </xf>
    <xf numFmtId="0" fontId="30" fillId="0" borderId="0" xfId="0" applyFont="1" applyProtection="1">
      <protection hidden="1"/>
    </xf>
    <xf numFmtId="166" fontId="26" fillId="0" borderId="0" xfId="5" applyNumberFormat="1" applyFont="1" applyProtection="1">
      <protection hidden="1"/>
    </xf>
    <xf numFmtId="0" fontId="26" fillId="0" borderId="0" xfId="0" applyFont="1" applyAlignment="1" applyProtection="1">
      <alignment wrapText="1"/>
      <protection hidden="1"/>
    </xf>
    <xf numFmtId="43" fontId="26" fillId="0" borderId="0" xfId="3" applyFont="1" applyFill="1" applyBorder="1" applyAlignment="1" applyProtection="1">
      <protection hidden="1"/>
    </xf>
    <xf numFmtId="167" fontId="26" fillId="0" borderId="0" xfId="2" applyNumberFormat="1" applyFont="1" applyFill="1" applyBorder="1" applyAlignment="1" applyProtection="1">
      <protection hidden="1"/>
    </xf>
    <xf numFmtId="43" fontId="26" fillId="24" borderId="6" xfId="3" applyFont="1" applyFill="1" applyBorder="1" applyAlignment="1" applyProtection="1">
      <protection hidden="1"/>
    </xf>
    <xf numFmtId="0" fontId="31" fillId="22" borderId="7" xfId="3" applyNumberFormat="1" applyFont="1" applyFill="1" applyBorder="1" applyAlignment="1" applyProtection="1">
      <alignment horizontal="left"/>
      <protection hidden="1"/>
    </xf>
    <xf numFmtId="0" fontId="31" fillId="22" borderId="4" xfId="3" applyNumberFormat="1" applyFont="1" applyFill="1" applyBorder="1" applyAlignment="1" applyProtection="1">
      <alignment horizontal="left"/>
      <protection hidden="1"/>
    </xf>
    <xf numFmtId="0" fontId="31" fillId="22" borderId="10" xfId="3" applyNumberFormat="1" applyFont="1" applyFill="1" applyBorder="1" applyAlignment="1" applyProtection="1">
      <alignment horizontal="left"/>
      <protection hidden="1"/>
    </xf>
    <xf numFmtId="0" fontId="26" fillId="0" borderId="0" xfId="5" applyFont="1" applyAlignment="1" applyProtection="1">
      <alignment horizontal="left"/>
      <protection hidden="1"/>
    </xf>
    <xf numFmtId="166" fontId="32" fillId="24" borderId="6" xfId="5" applyNumberFormat="1" applyFont="1" applyFill="1" applyBorder="1" applyAlignment="1" applyProtection="1">
      <alignment horizontal="center" wrapText="1"/>
      <protection hidden="1"/>
    </xf>
    <xf numFmtId="0" fontId="32" fillId="24" borderId="6" xfId="5" applyFont="1" applyFill="1" applyBorder="1" applyAlignment="1" applyProtection="1">
      <alignment horizontal="center" wrapText="1"/>
      <protection hidden="1"/>
    </xf>
    <xf numFmtId="43" fontId="32" fillId="24" borderId="6" xfId="3" applyFont="1" applyFill="1" applyBorder="1" applyAlignment="1" applyProtection="1">
      <alignment horizontal="center" wrapText="1"/>
      <protection hidden="1"/>
    </xf>
    <xf numFmtId="167" fontId="32" fillId="24" borderId="6" xfId="2" applyNumberFormat="1" applyFont="1" applyFill="1" applyBorder="1" applyAlignment="1" applyProtection="1">
      <alignment horizontal="center" wrapText="1"/>
      <protection hidden="1"/>
    </xf>
    <xf numFmtId="0" fontId="32" fillId="0" borderId="0" xfId="5" applyFont="1" applyAlignment="1" applyProtection="1">
      <alignment horizontal="center" wrapText="1"/>
      <protection hidden="1"/>
    </xf>
    <xf numFmtId="43" fontId="32" fillId="23" borderId="6" xfId="3" applyFont="1" applyFill="1" applyBorder="1" applyAlignment="1" applyProtection="1">
      <alignment horizontal="center" wrapText="1"/>
      <protection hidden="1"/>
    </xf>
    <xf numFmtId="166" fontId="26" fillId="0" borderId="0" xfId="5" applyNumberFormat="1" applyFont="1" applyAlignment="1" applyProtection="1">
      <alignment horizontal="center"/>
      <protection hidden="1"/>
    </xf>
    <xf numFmtId="43" fontId="26" fillId="0" borderId="0" xfId="3" applyFont="1" applyAlignment="1" applyProtection="1">
      <alignment horizontal="center"/>
      <protection hidden="1"/>
    </xf>
    <xf numFmtId="0" fontId="26" fillId="0" borderId="0" xfId="5" applyFont="1" applyAlignment="1" applyProtection="1">
      <alignment horizontal="center"/>
      <protection hidden="1"/>
    </xf>
    <xf numFmtId="10" fontId="26" fillId="25" borderId="11" xfId="2" applyNumberFormat="1" applyFont="1" applyFill="1" applyBorder="1" applyAlignment="1" applyProtection="1">
      <protection hidden="1"/>
    </xf>
    <xf numFmtId="166" fontId="26" fillId="0" borderId="0" xfId="0" applyNumberFormat="1" applyFont="1" applyAlignment="1" applyProtection="1">
      <alignment horizontal="center"/>
      <protection hidden="1"/>
    </xf>
    <xf numFmtId="166" fontId="32" fillId="0" borderId="0" xfId="5" applyNumberFormat="1" applyFont="1" applyProtection="1">
      <protection hidden="1"/>
    </xf>
    <xf numFmtId="0" fontId="32" fillId="0" borderId="0" xfId="5" applyFont="1" applyProtection="1">
      <protection hidden="1"/>
    </xf>
    <xf numFmtId="43" fontId="32" fillId="0" borderId="0" xfId="3" applyFont="1" applyAlignment="1" applyProtection="1">
      <protection hidden="1"/>
    </xf>
    <xf numFmtId="43" fontId="32" fillId="0" borderId="12" xfId="3" applyFont="1" applyBorder="1" applyAlignment="1" applyProtection="1">
      <protection hidden="1"/>
    </xf>
    <xf numFmtId="167" fontId="32" fillId="0" borderId="0" xfId="2" applyNumberFormat="1" applyFont="1" applyAlignment="1" applyProtection="1">
      <protection hidden="1"/>
    </xf>
    <xf numFmtId="0" fontId="32" fillId="0" borderId="0" xfId="0" applyFont="1" applyAlignment="1" applyProtection="1">
      <alignment wrapText="1"/>
      <protection hidden="1"/>
    </xf>
    <xf numFmtId="7" fontId="24" fillId="0" borderId="0" xfId="1" applyNumberFormat="1" applyFont="1" applyAlignment="1" applyProtection="1">
      <alignment horizontal="center"/>
    </xf>
    <xf numFmtId="7" fontId="24" fillId="26" borderId="0" xfId="1" applyNumberFormat="1" applyFont="1" applyFill="1" applyAlignment="1" applyProtection="1">
      <alignment horizontal="center"/>
      <protection locked="0"/>
    </xf>
    <xf numFmtId="9" fontId="24" fillId="26" borderId="0" xfId="0" applyNumberFormat="1" applyFont="1" applyFill="1" applyAlignment="1" applyProtection="1">
      <alignment horizontal="center"/>
      <protection locked="0"/>
    </xf>
    <xf numFmtId="0" fontId="0" fillId="0" borderId="0" xfId="0" applyProtection="1"/>
    <xf numFmtId="0" fontId="34" fillId="0" borderId="0" xfId="0" applyFont="1" applyProtection="1"/>
    <xf numFmtId="0" fontId="35" fillId="0" borderId="0" xfId="0" applyFont="1" applyProtection="1"/>
    <xf numFmtId="0" fontId="35" fillId="0" borderId="0" xfId="0" applyFont="1" applyAlignment="1" applyProtection="1">
      <alignment horizontal="center"/>
    </xf>
    <xf numFmtId="7" fontId="24" fillId="0" borderId="0" xfId="0" applyNumberFormat="1" applyFont="1" applyAlignment="1" applyProtection="1">
      <alignment horizontal="center"/>
    </xf>
    <xf numFmtId="167" fontId="24" fillId="0" borderId="0" xfId="0" applyNumberFormat="1" applyFont="1" applyAlignment="1" applyProtection="1">
      <alignment horizontal="center"/>
    </xf>
    <xf numFmtId="43" fontId="26" fillId="23" borderId="6" xfId="3" applyFont="1" applyFill="1" applyBorder="1" applyAlignment="1" applyProtection="1">
      <protection locked="0" hidden="1"/>
    </xf>
    <xf numFmtId="10" fontId="26" fillId="23" borderId="6" xfId="3" applyNumberFormat="1" applyFont="1" applyFill="1" applyBorder="1" applyAlignment="1" applyProtection="1">
      <protection locked="0" hidden="1"/>
    </xf>
    <xf numFmtId="14" fontId="26" fillId="23" borderId="6" xfId="3" applyNumberFormat="1" applyFont="1" applyFill="1" applyBorder="1" applyAlignment="1" applyProtection="1">
      <alignment horizontal="right"/>
      <protection locked="0" hidden="1"/>
    </xf>
    <xf numFmtId="167" fontId="26" fillId="23" borderId="6" xfId="2" applyNumberFormat="1" applyFont="1" applyFill="1" applyBorder="1" applyAlignment="1" applyProtection="1">
      <alignment horizontal="center"/>
      <protection locked="0" hidden="1"/>
    </xf>
    <xf numFmtId="0" fontId="13" fillId="19" borderId="6" xfId="0" applyFont="1" applyFill="1" applyBorder="1" applyProtection="1"/>
    <xf numFmtId="0" fontId="36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ont="1"/>
    <xf numFmtId="0" fontId="0" fillId="0" borderId="13" xfId="0" applyBorder="1"/>
    <xf numFmtId="0" fontId="0" fillId="0" borderId="14" xfId="0" applyBorder="1"/>
    <xf numFmtId="165" fontId="36" fillId="26" borderId="0" xfId="1" applyNumberFormat="1" applyFont="1" applyFill="1" applyAlignment="1" applyProtection="1">
      <alignment horizontal="center"/>
      <protection locked="0"/>
    </xf>
    <xf numFmtId="0" fontId="36" fillId="26" borderId="0" xfId="0" applyFont="1" applyFill="1" applyAlignment="1" applyProtection="1">
      <alignment horizontal="center"/>
      <protection locked="0"/>
    </xf>
    <xf numFmtId="165" fontId="36" fillId="0" borderId="0" xfId="1" applyNumberFormat="1" applyFont="1" applyFill="1" applyAlignment="1" applyProtection="1">
      <alignment horizontal="center"/>
      <protection locked="0"/>
    </xf>
    <xf numFmtId="0" fontId="36" fillId="0" borderId="0" xfId="0" applyFont="1" applyFill="1" applyAlignment="1" applyProtection="1">
      <alignment horizontal="center"/>
      <protection locked="0"/>
    </xf>
    <xf numFmtId="0" fontId="37" fillId="0" borderId="0" xfId="0" applyFont="1"/>
    <xf numFmtId="0" fontId="11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5" fillId="20" borderId="0" xfId="0" applyFont="1" applyFill="1" applyAlignment="1" applyProtection="1">
      <alignment horizontal="center"/>
      <protection locked="0"/>
    </xf>
    <xf numFmtId="0" fontId="15" fillId="0" borderId="0" xfId="0" applyFont="1" applyFill="1" applyAlignment="1">
      <alignment horizontal="center"/>
    </xf>
    <xf numFmtId="165" fontId="16" fillId="0" borderId="3" xfId="0" applyNumberFormat="1" applyFont="1" applyFill="1" applyBorder="1" applyAlignment="1" applyProtection="1">
      <alignment horizontal="center"/>
      <protection locked="0"/>
    </xf>
    <xf numFmtId="165" fontId="16" fillId="0" borderId="7" xfId="0" applyNumberFormat="1" applyFont="1" applyFill="1" applyBorder="1" applyAlignment="1" applyProtection="1">
      <alignment horizontal="center"/>
      <protection locked="0"/>
    </xf>
    <xf numFmtId="165" fontId="16" fillId="0" borderId="4" xfId="0" applyNumberFormat="1" applyFont="1" applyFill="1" applyBorder="1" applyAlignment="1" applyProtection="1">
      <alignment horizontal="center"/>
      <protection locked="0"/>
    </xf>
    <xf numFmtId="165" fontId="16" fillId="0" borderId="5" xfId="0" applyNumberFormat="1" applyFont="1" applyFill="1" applyBorder="1" applyAlignment="1" applyProtection="1">
      <alignment horizontal="center"/>
    </xf>
    <xf numFmtId="165" fontId="16" fillId="0" borderId="5" xfId="0" applyNumberFormat="1" applyFont="1" applyFill="1" applyBorder="1" applyAlignment="1" applyProtection="1">
      <alignment horizontal="center"/>
      <protection locked="0"/>
    </xf>
    <xf numFmtId="10" fontId="16" fillId="0" borderId="5" xfId="0" applyNumberFormat="1" applyFont="1" applyFill="1" applyBorder="1" applyAlignment="1" applyProtection="1">
      <alignment horizontal="center"/>
    </xf>
    <xf numFmtId="0" fontId="16" fillId="0" borderId="3" xfId="0" applyFont="1" applyFill="1" applyBorder="1" applyAlignment="1" applyProtection="1">
      <alignment horizontal="center"/>
      <protection locked="0"/>
    </xf>
    <xf numFmtId="165" fontId="16" fillId="0" borderId="7" xfId="0" applyNumberFormat="1" applyFont="1" applyFill="1" applyBorder="1" applyAlignment="1" applyProtection="1">
      <alignment horizontal="center"/>
    </xf>
    <xf numFmtId="165" fontId="16" fillId="0" borderId="4" xfId="0" applyNumberFormat="1" applyFont="1" applyFill="1" applyBorder="1" applyAlignment="1" applyProtection="1">
      <alignment horizontal="center"/>
    </xf>
    <xf numFmtId="165" fontId="16" fillId="0" borderId="9" xfId="0" applyNumberFormat="1" applyFont="1" applyFill="1" applyBorder="1" applyAlignment="1" applyProtection="1">
      <alignment horizontal="center"/>
      <protection locked="0"/>
    </xf>
    <xf numFmtId="165" fontId="16" fillId="0" borderId="8" xfId="0" applyNumberFormat="1" applyFont="1" applyFill="1" applyBorder="1" applyAlignment="1" applyProtection="1">
      <alignment horizontal="center"/>
      <protection locked="0"/>
    </xf>
    <xf numFmtId="0" fontId="21" fillId="8" borderId="0" xfId="0" applyFont="1" applyFill="1" applyAlignment="1">
      <alignment horizontal="center"/>
    </xf>
    <xf numFmtId="165" fontId="16" fillId="0" borderId="5" xfId="0" applyNumberFormat="1" applyFont="1" applyFill="1" applyBorder="1" applyAlignment="1">
      <alignment horizontal="center"/>
    </xf>
    <xf numFmtId="165" fontId="13" fillId="0" borderId="4" xfId="0" applyNumberFormat="1" applyFont="1" applyFill="1" applyBorder="1" applyAlignment="1" applyProtection="1">
      <alignment horizontal="center"/>
      <protection locked="0"/>
    </xf>
    <xf numFmtId="165" fontId="13" fillId="0" borderId="8" xfId="0" applyNumberFormat="1" applyFont="1" applyFill="1" applyBorder="1" applyAlignment="1" applyProtection="1">
      <alignment horizontal="center"/>
      <protection locked="0"/>
    </xf>
    <xf numFmtId="165" fontId="13" fillId="0" borderId="5" xfId="0" applyNumberFormat="1" applyFont="1" applyFill="1" applyBorder="1" applyAlignment="1" applyProtection="1">
      <alignment horizontal="center"/>
    </xf>
    <xf numFmtId="165" fontId="13" fillId="0" borderId="3" xfId="0" applyNumberFormat="1" applyFont="1" applyFill="1" applyBorder="1" applyAlignment="1" applyProtection="1">
      <alignment horizontal="center"/>
    </xf>
    <xf numFmtId="0" fontId="31" fillId="22" borderId="7" xfId="3" applyNumberFormat="1" applyFont="1" applyFill="1" applyBorder="1" applyAlignment="1" applyProtection="1">
      <alignment horizontal="left"/>
      <protection hidden="1"/>
    </xf>
    <xf numFmtId="0" fontId="31" fillId="22" borderId="4" xfId="3" applyNumberFormat="1" applyFont="1" applyFill="1" applyBorder="1" applyAlignment="1" applyProtection="1">
      <alignment horizontal="left"/>
      <protection hidden="1"/>
    </xf>
    <xf numFmtId="0" fontId="31" fillId="22" borderId="10" xfId="3" applyNumberFormat="1" applyFont="1" applyFill="1" applyBorder="1" applyAlignment="1" applyProtection="1">
      <alignment horizontal="left"/>
      <protection hidden="1"/>
    </xf>
    <xf numFmtId="0" fontId="33" fillId="0" borderId="0" xfId="0" applyFont="1" applyAlignment="1" applyProtection="1">
      <alignment horizontal="center"/>
    </xf>
  </cellXfs>
  <cellStyles count="7">
    <cellStyle name="Comma" xfId="3" builtinId="3"/>
    <cellStyle name="Currency" xfId="1" builtinId="4"/>
    <cellStyle name="Date" xfId="4" xr:uid="{3F28DE39-B333-433D-AB62-FED55767CF59}"/>
    <cellStyle name="Hyperlink" xfId="6" builtinId="8"/>
    <cellStyle name="Normal" xfId="0" builtinId="0"/>
    <cellStyle name="Normal_Amortisation" xfId="5" xr:uid="{B3BB6C80-5DBB-4366-ADE4-73851CD1BA5E}"/>
    <cellStyle name="Percent" xfId="2" builtinId="5"/>
  </cellStyles>
  <dxfs count="10"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</dxfs>
  <tableStyles count="0" defaultTableStyle="TableStyleMedium2" defaultPivotStyle="PivotStyleMedium9"/>
  <colors>
    <mruColors>
      <color rgb="FFFFFFCC"/>
      <color rgb="FFCCECFF"/>
      <color rgb="FF99FF99"/>
      <color rgb="FF00FF00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f16400462_win32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Calculator"/>
    </sheetNames>
    <sheetDataSet>
      <sheetData sheetId="0">
        <row r="3">
          <cell r="E3">
            <v>5000</v>
          </cell>
        </row>
        <row r="4">
          <cell r="E4">
            <v>5.5E-2</v>
          </cell>
        </row>
        <row r="5">
          <cell r="E5">
            <v>5</v>
          </cell>
        </row>
        <row r="6">
          <cell r="E6">
            <v>44166</v>
          </cell>
        </row>
        <row r="9">
          <cell r="E9">
            <v>60</v>
          </cell>
        </row>
        <row r="12">
          <cell r="B12" t="str">
            <v>No.</v>
          </cell>
          <cell r="C12" t="str">
            <v>Payment
Date</v>
          </cell>
          <cell r="D12" t="str">
            <v>Beginning
Balance</v>
          </cell>
          <cell r="E12" t="str">
            <v>Payment</v>
          </cell>
          <cell r="F12" t="str">
            <v>Principal</v>
          </cell>
          <cell r="G12" t="str">
            <v>Interest</v>
          </cell>
          <cell r="H12" t="str">
            <v>Ending
Balance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9"/>
  <sheetViews>
    <sheetView tabSelected="1" zoomScale="75" zoomScaleNormal="75" workbookViewId="0">
      <selection activeCell="C35" sqref="C35"/>
    </sheetView>
  </sheetViews>
  <sheetFormatPr defaultRowHeight="15" x14ac:dyDescent="0.25"/>
  <cols>
    <col min="1" max="1" width="20.42578125" customWidth="1"/>
    <col min="2" max="2" width="18.42578125" customWidth="1"/>
    <col min="3" max="3" width="19.140625" customWidth="1"/>
    <col min="4" max="4" width="20.140625" customWidth="1"/>
    <col min="5" max="5" width="22.85546875" customWidth="1"/>
    <col min="7" max="7" width="36" customWidth="1"/>
    <col min="8" max="8" width="11.5703125" customWidth="1"/>
    <col min="9" max="9" width="9.85546875" customWidth="1"/>
    <col min="10" max="10" width="14.7109375" customWidth="1"/>
    <col min="11" max="11" width="15.28515625" customWidth="1"/>
    <col min="12" max="12" width="17.5703125" customWidth="1"/>
    <col min="14" max="14" width="20.42578125" customWidth="1"/>
    <col min="15" max="15" width="16.28515625" customWidth="1"/>
    <col min="16" max="16" width="16.7109375" customWidth="1"/>
    <col min="17" max="17" width="20.140625" customWidth="1"/>
  </cols>
  <sheetData>
    <row r="1" spans="1:17" ht="20.100000000000001" customHeight="1" x14ac:dyDescent="0.25">
      <c r="A1" s="1" t="s">
        <v>0</v>
      </c>
      <c r="B1" s="2"/>
      <c r="C1" s="3" t="s">
        <v>1</v>
      </c>
      <c r="D1" s="3" t="s">
        <v>2</v>
      </c>
      <c r="E1" s="3" t="s">
        <v>3</v>
      </c>
      <c r="G1" s="27" t="s">
        <v>4</v>
      </c>
      <c r="H1" s="28" t="s">
        <v>5</v>
      </c>
      <c r="I1" s="28"/>
      <c r="J1" s="28" t="s">
        <v>1</v>
      </c>
      <c r="K1" s="28" t="s">
        <v>2</v>
      </c>
      <c r="L1" s="29" t="s">
        <v>3</v>
      </c>
      <c r="N1" s="138"/>
      <c r="O1" s="138"/>
      <c r="P1" s="138"/>
      <c r="Q1" s="138"/>
    </row>
    <row r="2" spans="1:17" ht="20.100000000000001" customHeight="1" x14ac:dyDescent="0.25">
      <c r="A2" s="4" t="s">
        <v>4</v>
      </c>
      <c r="B2" s="5"/>
      <c r="C2" s="137" t="s">
        <v>6</v>
      </c>
      <c r="D2" s="137"/>
      <c r="E2" s="6"/>
      <c r="G2" s="30" t="s">
        <v>7</v>
      </c>
      <c r="H2" s="31"/>
      <c r="I2" s="31"/>
      <c r="J2" s="31"/>
      <c r="K2" s="31"/>
      <c r="L2" s="32"/>
      <c r="N2" s="44"/>
      <c r="O2" s="45"/>
      <c r="P2" s="45"/>
      <c r="Q2" s="45"/>
    </row>
    <row r="3" spans="1:17" ht="20.100000000000001" customHeight="1" x14ac:dyDescent="0.25">
      <c r="A3" s="7" t="s">
        <v>7</v>
      </c>
      <c r="B3" s="5"/>
      <c r="C3" s="25">
        <f>J11</f>
        <v>0</v>
      </c>
      <c r="D3" s="25">
        <f>K11</f>
        <v>0</v>
      </c>
      <c r="E3" s="6">
        <f>D3-C3</f>
        <v>0</v>
      </c>
      <c r="G3" s="33" t="s">
        <v>8</v>
      </c>
      <c r="H3" s="34"/>
      <c r="I3" s="31"/>
      <c r="J3" s="75">
        <v>0</v>
      </c>
      <c r="K3" s="75">
        <v>0</v>
      </c>
      <c r="L3" s="32">
        <f>K3-J3</f>
        <v>0</v>
      </c>
      <c r="N3" s="46"/>
      <c r="O3" s="47"/>
      <c r="P3" s="47"/>
      <c r="Q3" s="48"/>
    </row>
    <row r="4" spans="1:17" ht="20.100000000000001" customHeight="1" x14ac:dyDescent="0.25">
      <c r="A4" s="7" t="s">
        <v>9</v>
      </c>
      <c r="B4" s="5"/>
      <c r="C4" s="25">
        <f>J27</f>
        <v>0</v>
      </c>
      <c r="D4" s="25">
        <f>K27</f>
        <v>0</v>
      </c>
      <c r="E4" s="6">
        <f t="shared" ref="E4:E7" si="0">D4-C4</f>
        <v>0</v>
      </c>
      <c r="G4" s="33" t="s">
        <v>10</v>
      </c>
      <c r="H4" s="34"/>
      <c r="I4" s="31"/>
      <c r="J4" s="75">
        <v>0</v>
      </c>
      <c r="K4" s="75">
        <v>0</v>
      </c>
      <c r="L4" s="32">
        <f t="shared" ref="L4:L10" si="1">K4-J4</f>
        <v>0</v>
      </c>
      <c r="N4" s="49"/>
      <c r="O4" s="50"/>
      <c r="P4" s="48"/>
      <c r="Q4" s="48"/>
    </row>
    <row r="5" spans="1:17" ht="20.100000000000001" customHeight="1" x14ac:dyDescent="0.25">
      <c r="A5" s="7" t="s">
        <v>11</v>
      </c>
      <c r="B5" s="5"/>
      <c r="C5" s="25">
        <f>J40</f>
        <v>0</v>
      </c>
      <c r="D5" s="25">
        <f>K40</f>
        <v>0</v>
      </c>
      <c r="E5" s="6">
        <f t="shared" si="0"/>
        <v>0</v>
      </c>
      <c r="G5" s="33" t="s">
        <v>12</v>
      </c>
      <c r="H5" s="34"/>
      <c r="I5" s="31"/>
      <c r="J5" s="75">
        <v>0</v>
      </c>
      <c r="K5" s="75">
        <v>0</v>
      </c>
      <c r="L5" s="32">
        <f t="shared" si="1"/>
        <v>0</v>
      </c>
      <c r="N5" s="49"/>
      <c r="O5" s="50"/>
      <c r="P5" s="48"/>
      <c r="Q5" s="48"/>
    </row>
    <row r="6" spans="1:17" ht="20.100000000000001" customHeight="1" x14ac:dyDescent="0.25">
      <c r="A6" s="7" t="s">
        <v>13</v>
      </c>
      <c r="B6" s="5"/>
      <c r="C6" s="25">
        <f>J50</f>
        <v>0</v>
      </c>
      <c r="D6" s="25">
        <f>K50</f>
        <v>0</v>
      </c>
      <c r="E6" s="6">
        <f t="shared" si="0"/>
        <v>0</v>
      </c>
      <c r="G6" s="33" t="s">
        <v>14</v>
      </c>
      <c r="H6" s="34"/>
      <c r="I6" s="31"/>
      <c r="J6" s="75">
        <v>0</v>
      </c>
      <c r="K6" s="75">
        <v>0</v>
      </c>
      <c r="L6" s="32">
        <f t="shared" si="1"/>
        <v>0</v>
      </c>
      <c r="N6" s="49"/>
      <c r="O6" s="50"/>
      <c r="P6" s="48"/>
      <c r="Q6" s="48"/>
    </row>
    <row r="7" spans="1:17" ht="20.100000000000001" customHeight="1" x14ac:dyDescent="0.25">
      <c r="A7" s="7" t="s">
        <v>15</v>
      </c>
      <c r="B7" s="5"/>
      <c r="C7" s="25">
        <f>J57</f>
        <v>0</v>
      </c>
      <c r="D7" s="25">
        <f>K57</f>
        <v>0</v>
      </c>
      <c r="E7" s="6">
        <f t="shared" si="0"/>
        <v>0</v>
      </c>
      <c r="G7" s="33" t="s">
        <v>16</v>
      </c>
      <c r="H7" s="34"/>
      <c r="I7" s="31"/>
      <c r="J7" s="75">
        <v>0</v>
      </c>
      <c r="K7" s="75">
        <v>0</v>
      </c>
      <c r="L7" s="32">
        <f t="shared" si="1"/>
        <v>0</v>
      </c>
      <c r="N7" s="49"/>
      <c r="O7" s="50"/>
      <c r="P7" s="48"/>
      <c r="Q7" s="48"/>
    </row>
    <row r="8" spans="1:17" ht="20.100000000000001" customHeight="1" x14ac:dyDescent="0.25">
      <c r="A8" s="7"/>
      <c r="B8" s="5"/>
      <c r="C8" s="26">
        <f>J59</f>
        <v>0</v>
      </c>
      <c r="D8" s="26">
        <f>K59</f>
        <v>0</v>
      </c>
      <c r="E8" s="6"/>
      <c r="G8" s="76" t="s">
        <v>15</v>
      </c>
      <c r="H8" s="34"/>
      <c r="I8" s="31"/>
      <c r="J8" s="75">
        <v>0</v>
      </c>
      <c r="K8" s="75">
        <v>0</v>
      </c>
      <c r="L8" s="32">
        <f t="shared" si="1"/>
        <v>0</v>
      </c>
      <c r="N8" s="49"/>
      <c r="O8" s="50"/>
      <c r="P8" s="48"/>
      <c r="Q8" s="48"/>
    </row>
    <row r="9" spans="1:17" ht="20.100000000000001" customHeight="1" x14ac:dyDescent="0.25">
      <c r="A9" s="4" t="s">
        <v>17</v>
      </c>
      <c r="B9" s="5"/>
      <c r="C9" s="137" t="s">
        <v>6</v>
      </c>
      <c r="D9" s="137"/>
      <c r="E9" s="6"/>
      <c r="G9" s="76" t="s">
        <v>15</v>
      </c>
      <c r="H9" s="34"/>
      <c r="I9" s="31"/>
      <c r="J9" s="75">
        <v>0</v>
      </c>
      <c r="K9" s="75">
        <v>0</v>
      </c>
      <c r="L9" s="32">
        <f t="shared" si="1"/>
        <v>0</v>
      </c>
      <c r="N9" s="49"/>
      <c r="O9" s="50"/>
      <c r="P9" s="48"/>
      <c r="Q9" s="48"/>
    </row>
    <row r="10" spans="1:17" ht="20.100000000000001" customHeight="1" x14ac:dyDescent="0.25">
      <c r="A10" s="7" t="s">
        <v>18</v>
      </c>
      <c r="B10" s="5"/>
      <c r="C10" s="8">
        <f>C23</f>
        <v>0</v>
      </c>
      <c r="D10" s="8">
        <f>D23</f>
        <v>0</v>
      </c>
      <c r="E10" s="6">
        <f>D10-C10</f>
        <v>0</v>
      </c>
      <c r="G10" s="76" t="s">
        <v>15</v>
      </c>
      <c r="H10" s="34"/>
      <c r="I10" s="31"/>
      <c r="J10" s="75">
        <v>0</v>
      </c>
      <c r="K10" s="75">
        <v>0</v>
      </c>
      <c r="L10" s="32">
        <f t="shared" si="1"/>
        <v>0</v>
      </c>
      <c r="N10" s="49"/>
      <c r="O10" s="50"/>
      <c r="P10" s="48"/>
      <c r="Q10" s="48"/>
    </row>
    <row r="11" spans="1:17" ht="20.100000000000001" customHeight="1" x14ac:dyDescent="0.25">
      <c r="A11" s="7" t="s">
        <v>19</v>
      </c>
      <c r="B11" s="5"/>
      <c r="C11" s="8">
        <f>C28</f>
        <v>0</v>
      </c>
      <c r="D11" s="8">
        <f>D28</f>
        <v>0</v>
      </c>
      <c r="E11" s="6">
        <f t="shared" ref="E11" si="2">D11-C11</f>
        <v>0</v>
      </c>
      <c r="G11" s="33"/>
      <c r="H11" s="35"/>
      <c r="I11" s="31"/>
      <c r="J11" s="36">
        <f>SUM(J3:J10)</f>
        <v>0</v>
      </c>
      <c r="K11" s="36">
        <f>SUM(K3:K10)</f>
        <v>0</v>
      </c>
      <c r="L11" s="32"/>
      <c r="N11" s="49"/>
      <c r="O11" s="50"/>
      <c r="P11" s="48"/>
      <c r="Q11" s="48"/>
    </row>
    <row r="12" spans="1:17" ht="20.100000000000001" customHeight="1" x14ac:dyDescent="0.25">
      <c r="A12" s="7" t="s">
        <v>20</v>
      </c>
      <c r="B12" s="5"/>
      <c r="C12" s="8">
        <f>C33</f>
        <v>0</v>
      </c>
      <c r="D12" s="8">
        <f>D33</f>
        <v>0</v>
      </c>
      <c r="E12" s="6">
        <f>D12-C12</f>
        <v>0</v>
      </c>
      <c r="G12" s="30" t="s">
        <v>9</v>
      </c>
      <c r="H12" s="35"/>
      <c r="I12" s="31"/>
      <c r="J12" s="31"/>
      <c r="K12" s="31"/>
      <c r="L12" s="32"/>
      <c r="N12" s="49"/>
      <c r="O12" s="50"/>
      <c r="P12" s="48"/>
      <c r="Q12" s="48"/>
    </row>
    <row r="13" spans="1:17" ht="20.100000000000001" customHeight="1" x14ac:dyDescent="0.25">
      <c r="A13" s="7"/>
      <c r="B13" s="5"/>
      <c r="C13" s="9">
        <f>C35</f>
        <v>0</v>
      </c>
      <c r="D13" s="9">
        <f>D35</f>
        <v>0</v>
      </c>
      <c r="E13" s="6"/>
      <c r="G13" s="33" t="s">
        <v>21</v>
      </c>
      <c r="H13" s="34"/>
      <c r="I13" s="31"/>
      <c r="J13" s="75">
        <v>0</v>
      </c>
      <c r="K13" s="75">
        <v>0</v>
      </c>
      <c r="L13" s="32">
        <f t="shared" ref="L13" si="3">K13-J13</f>
        <v>0</v>
      </c>
      <c r="N13" s="49"/>
      <c r="O13" s="50"/>
      <c r="P13" s="48"/>
      <c r="Q13" s="48"/>
    </row>
    <row r="14" spans="1:17" ht="20.100000000000001" customHeight="1" x14ac:dyDescent="0.25">
      <c r="A14" s="7"/>
      <c r="B14" s="5"/>
      <c r="C14" s="5"/>
      <c r="D14" s="5"/>
      <c r="E14" s="6"/>
      <c r="G14" s="33" t="s">
        <v>22</v>
      </c>
      <c r="H14" s="34"/>
      <c r="I14" s="31"/>
      <c r="J14" s="75">
        <v>0</v>
      </c>
      <c r="K14" s="75">
        <v>0</v>
      </c>
      <c r="L14" s="32">
        <f>K14-J14</f>
        <v>0</v>
      </c>
      <c r="N14" s="49"/>
      <c r="O14" s="50"/>
      <c r="P14" s="48"/>
      <c r="Q14" s="48"/>
    </row>
    <row r="15" spans="1:17" ht="20.100000000000001" customHeight="1" x14ac:dyDescent="0.25">
      <c r="A15" s="1" t="s">
        <v>23</v>
      </c>
      <c r="B15" s="10"/>
      <c r="C15" s="10">
        <f>C13-C8</f>
        <v>0</v>
      </c>
      <c r="D15" s="10">
        <f>D13-D8</f>
        <v>0</v>
      </c>
      <c r="E15" s="11">
        <f>D15-C15</f>
        <v>0</v>
      </c>
      <c r="G15" s="33" t="s">
        <v>24</v>
      </c>
      <c r="H15" s="34"/>
      <c r="I15" s="31"/>
      <c r="J15" s="75">
        <v>0</v>
      </c>
      <c r="K15" s="75">
        <v>0</v>
      </c>
      <c r="L15" s="32">
        <f t="shared" ref="L15:L17" si="4">K15-J15</f>
        <v>0</v>
      </c>
      <c r="N15" s="49"/>
      <c r="O15" s="50"/>
      <c r="P15" s="48"/>
      <c r="Q15" s="48"/>
    </row>
    <row r="16" spans="1:17" ht="20.100000000000001" customHeight="1" x14ac:dyDescent="0.25">
      <c r="A16" s="12"/>
      <c r="B16" s="13"/>
      <c r="C16" s="13"/>
      <c r="D16" s="13"/>
      <c r="E16" s="14"/>
      <c r="G16" s="33" t="s">
        <v>25</v>
      </c>
      <c r="H16" s="34"/>
      <c r="I16" s="31"/>
      <c r="J16" s="75">
        <v>0</v>
      </c>
      <c r="K16" s="75">
        <v>0</v>
      </c>
      <c r="L16" s="32">
        <f t="shared" si="4"/>
        <v>0</v>
      </c>
      <c r="N16" s="49"/>
      <c r="O16" s="50"/>
      <c r="P16" s="48"/>
      <c r="Q16" s="48"/>
    </row>
    <row r="17" spans="1:17" ht="20.100000000000001" customHeight="1" x14ac:dyDescent="0.25">
      <c r="A17" s="15" t="s">
        <v>26</v>
      </c>
      <c r="B17" s="16"/>
      <c r="C17" s="17" t="s">
        <v>1</v>
      </c>
      <c r="D17" s="17" t="s">
        <v>2</v>
      </c>
      <c r="E17" s="17" t="s">
        <v>3</v>
      </c>
      <c r="G17" s="33" t="s">
        <v>27</v>
      </c>
      <c r="H17" s="34"/>
      <c r="I17" s="31"/>
      <c r="J17" s="75">
        <v>0</v>
      </c>
      <c r="K17" s="75">
        <v>0</v>
      </c>
      <c r="L17" s="32">
        <f t="shared" si="4"/>
        <v>0</v>
      </c>
      <c r="N17" s="49"/>
      <c r="O17" s="50"/>
      <c r="P17" s="48"/>
      <c r="Q17" s="48"/>
    </row>
    <row r="18" spans="1:17" ht="20.100000000000001" customHeight="1" x14ac:dyDescent="0.25">
      <c r="A18" s="18" t="s">
        <v>18</v>
      </c>
      <c r="B18" s="19"/>
      <c r="C18" s="19"/>
      <c r="D18" s="19"/>
      <c r="E18" s="20"/>
      <c r="G18" s="33" t="s">
        <v>28</v>
      </c>
      <c r="H18" s="34"/>
      <c r="I18" s="31"/>
      <c r="J18" s="75">
        <v>0</v>
      </c>
      <c r="K18" s="75">
        <v>0</v>
      </c>
      <c r="L18" s="32">
        <f>K18-J18</f>
        <v>0</v>
      </c>
      <c r="N18" s="49"/>
      <c r="O18" s="50"/>
      <c r="P18" s="48"/>
      <c r="Q18" s="48"/>
    </row>
    <row r="19" spans="1:17" ht="20.100000000000001" customHeight="1" x14ac:dyDescent="0.25">
      <c r="A19" s="77" t="s">
        <v>29</v>
      </c>
      <c r="B19" s="19"/>
      <c r="C19" s="75">
        <v>0</v>
      </c>
      <c r="D19" s="75">
        <v>0</v>
      </c>
      <c r="E19" s="20">
        <f>D19-C19</f>
        <v>0</v>
      </c>
      <c r="G19" s="33" t="s">
        <v>30</v>
      </c>
      <c r="H19" s="34"/>
      <c r="I19" s="31"/>
      <c r="J19" s="75">
        <v>0</v>
      </c>
      <c r="K19" s="75">
        <v>0</v>
      </c>
      <c r="L19" s="32">
        <f t="shared" ref="L19:L23" si="5">K19-J19</f>
        <v>0</v>
      </c>
      <c r="N19" s="49"/>
      <c r="O19" s="50"/>
      <c r="P19" s="48"/>
      <c r="Q19" s="48"/>
    </row>
    <row r="20" spans="1:17" ht="20.100000000000001" customHeight="1" x14ac:dyDescent="0.25">
      <c r="A20" s="77" t="s">
        <v>31</v>
      </c>
      <c r="B20" s="19"/>
      <c r="C20" s="75">
        <v>0</v>
      </c>
      <c r="D20" s="75">
        <v>0</v>
      </c>
      <c r="E20" s="20">
        <f t="shared" ref="E20:E22" si="6">D20-C20</f>
        <v>0</v>
      </c>
      <c r="G20" s="33" t="s">
        <v>32</v>
      </c>
      <c r="H20" s="34"/>
      <c r="I20" s="31"/>
      <c r="J20" s="75">
        <v>0</v>
      </c>
      <c r="K20" s="75">
        <v>0</v>
      </c>
      <c r="L20" s="32">
        <f t="shared" si="5"/>
        <v>0</v>
      </c>
      <c r="N20" s="49"/>
      <c r="O20" s="50"/>
      <c r="P20" s="48"/>
      <c r="Q20" s="48"/>
    </row>
    <row r="21" spans="1:17" ht="20.100000000000001" customHeight="1" x14ac:dyDescent="0.25">
      <c r="A21" s="77" t="s">
        <v>33</v>
      </c>
      <c r="B21" s="19"/>
      <c r="C21" s="75">
        <v>0</v>
      </c>
      <c r="D21" s="75">
        <v>0</v>
      </c>
      <c r="E21" s="20">
        <f t="shared" si="6"/>
        <v>0</v>
      </c>
      <c r="G21" s="33" t="s">
        <v>34</v>
      </c>
      <c r="H21" s="34"/>
      <c r="I21" s="31"/>
      <c r="J21" s="75">
        <v>0</v>
      </c>
      <c r="K21" s="75">
        <v>0</v>
      </c>
      <c r="L21" s="32">
        <f t="shared" si="5"/>
        <v>0</v>
      </c>
      <c r="N21" s="49"/>
      <c r="O21" s="50"/>
      <c r="P21" s="48"/>
      <c r="Q21" s="48"/>
    </row>
    <row r="22" spans="1:17" ht="20.100000000000001" customHeight="1" x14ac:dyDescent="0.25">
      <c r="A22" s="77" t="s">
        <v>15</v>
      </c>
      <c r="B22" s="19"/>
      <c r="C22" s="75">
        <v>0</v>
      </c>
      <c r="D22" s="75">
        <v>0</v>
      </c>
      <c r="E22" s="20">
        <f t="shared" si="6"/>
        <v>0</v>
      </c>
      <c r="G22" s="33" t="s">
        <v>35</v>
      </c>
      <c r="H22" s="34"/>
      <c r="I22" s="31"/>
      <c r="J22" s="75">
        <v>0</v>
      </c>
      <c r="K22" s="75">
        <v>0</v>
      </c>
      <c r="L22" s="32">
        <f t="shared" si="5"/>
        <v>0</v>
      </c>
      <c r="N22" s="49"/>
      <c r="O22" s="50"/>
      <c r="P22" s="48"/>
      <c r="Q22" s="48"/>
    </row>
    <row r="23" spans="1:17" ht="20.100000000000001" customHeight="1" x14ac:dyDescent="0.25">
      <c r="A23" s="18"/>
      <c r="B23" s="19"/>
      <c r="C23" s="22">
        <f>SUM(C19:C22)</f>
        <v>0</v>
      </c>
      <c r="D23" s="22">
        <f>SUM(D19:D22)</f>
        <v>0</v>
      </c>
      <c r="E23" s="20"/>
      <c r="G23" s="33" t="s">
        <v>36</v>
      </c>
      <c r="H23" s="34"/>
      <c r="I23" s="31"/>
      <c r="J23" s="75">
        <v>0</v>
      </c>
      <c r="K23" s="75">
        <v>0</v>
      </c>
      <c r="L23" s="32">
        <f t="shared" si="5"/>
        <v>0</v>
      </c>
      <c r="N23" s="49"/>
      <c r="O23" s="50"/>
      <c r="P23" s="48"/>
      <c r="Q23" s="48"/>
    </row>
    <row r="24" spans="1:17" ht="20.100000000000001" customHeight="1" x14ac:dyDescent="0.25">
      <c r="A24" s="18" t="s">
        <v>19</v>
      </c>
      <c r="B24" s="19"/>
      <c r="C24" s="19"/>
      <c r="D24" s="19"/>
      <c r="E24" s="20"/>
      <c r="G24" s="76" t="s">
        <v>15</v>
      </c>
      <c r="H24" s="34"/>
      <c r="I24" s="31"/>
      <c r="J24" s="75">
        <v>0</v>
      </c>
      <c r="K24" s="75">
        <v>0</v>
      </c>
      <c r="L24" s="32">
        <f>K24-J24</f>
        <v>0</v>
      </c>
      <c r="N24" s="49"/>
      <c r="O24" s="50"/>
      <c r="P24" s="48"/>
      <c r="Q24" s="48"/>
    </row>
    <row r="25" spans="1:17" ht="20.100000000000001" customHeight="1" x14ac:dyDescent="0.25">
      <c r="A25" s="21" t="s">
        <v>37</v>
      </c>
      <c r="B25" s="19"/>
      <c r="C25" s="75">
        <v>0</v>
      </c>
      <c r="D25" s="75">
        <v>0</v>
      </c>
      <c r="E25" s="20">
        <f>D25-C25</f>
        <v>0</v>
      </c>
      <c r="G25" s="76" t="s">
        <v>15</v>
      </c>
      <c r="H25" s="34"/>
      <c r="I25" s="31"/>
      <c r="J25" s="75">
        <v>0</v>
      </c>
      <c r="K25" s="75">
        <v>0</v>
      </c>
      <c r="L25" s="32">
        <f t="shared" ref="L25:L26" si="7">K25-J25</f>
        <v>0</v>
      </c>
      <c r="N25" s="49"/>
      <c r="O25" s="50"/>
      <c r="P25" s="48"/>
      <c r="Q25" s="48"/>
    </row>
    <row r="26" spans="1:17" ht="20.100000000000001" customHeight="1" x14ac:dyDescent="0.25">
      <c r="A26" s="21" t="s">
        <v>38</v>
      </c>
      <c r="B26" s="19"/>
      <c r="C26" s="75">
        <v>0</v>
      </c>
      <c r="D26" s="75">
        <v>0</v>
      </c>
      <c r="E26" s="20">
        <f t="shared" ref="E26:E27" si="8">D26-C26</f>
        <v>0</v>
      </c>
      <c r="G26" s="76" t="s">
        <v>15</v>
      </c>
      <c r="H26" s="37"/>
      <c r="I26" s="31"/>
      <c r="J26" s="75">
        <v>0</v>
      </c>
      <c r="K26" s="75">
        <v>0</v>
      </c>
      <c r="L26" s="32">
        <f t="shared" si="7"/>
        <v>0</v>
      </c>
      <c r="N26" s="49"/>
      <c r="O26" s="50"/>
      <c r="P26" s="48"/>
      <c r="Q26" s="48"/>
    </row>
    <row r="27" spans="1:17" ht="20.100000000000001" customHeight="1" x14ac:dyDescent="0.25">
      <c r="A27" s="77" t="s">
        <v>15</v>
      </c>
      <c r="B27" s="19"/>
      <c r="C27" s="75">
        <v>0</v>
      </c>
      <c r="D27" s="75">
        <v>0</v>
      </c>
      <c r="E27" s="20">
        <f t="shared" si="8"/>
        <v>0</v>
      </c>
      <c r="G27" s="33"/>
      <c r="H27" s="35"/>
      <c r="I27" s="31"/>
      <c r="J27" s="38">
        <f>SUM(J13:J26)</f>
        <v>0</v>
      </c>
      <c r="K27" s="38">
        <f>SUM(K13:K26)</f>
        <v>0</v>
      </c>
      <c r="L27" s="32"/>
      <c r="N27" s="49"/>
      <c r="O27" s="50"/>
      <c r="P27" s="48"/>
      <c r="Q27" s="48"/>
    </row>
    <row r="28" spans="1:17" ht="20.100000000000001" customHeight="1" x14ac:dyDescent="0.25">
      <c r="A28" s="18"/>
      <c r="B28" s="19"/>
      <c r="C28" s="22">
        <f>SUM(C25:C27)</f>
        <v>0</v>
      </c>
      <c r="D28" s="22">
        <f>SUM(D25:D27)</f>
        <v>0</v>
      </c>
      <c r="E28" s="20"/>
      <c r="G28" s="30" t="s">
        <v>11</v>
      </c>
      <c r="H28" s="35"/>
      <c r="I28" s="31"/>
      <c r="J28" s="31"/>
      <c r="K28" s="31"/>
      <c r="L28" s="32"/>
      <c r="N28" s="49"/>
      <c r="O28" s="50"/>
      <c r="P28" s="48"/>
      <c r="Q28" s="48"/>
    </row>
    <row r="29" spans="1:17" ht="20.100000000000001" customHeight="1" x14ac:dyDescent="0.25">
      <c r="A29" s="18" t="s">
        <v>20</v>
      </c>
      <c r="B29" s="19"/>
      <c r="C29" s="19"/>
      <c r="D29" s="19"/>
      <c r="E29" s="20"/>
      <c r="G29" s="33" t="s">
        <v>39</v>
      </c>
      <c r="H29" s="34"/>
      <c r="I29" s="31"/>
      <c r="J29" s="75">
        <v>0</v>
      </c>
      <c r="K29" s="75">
        <v>0</v>
      </c>
      <c r="L29" s="32">
        <f t="shared" ref="L29:L30" si="9">K29-J29</f>
        <v>0</v>
      </c>
      <c r="N29" s="49"/>
      <c r="O29" s="50"/>
      <c r="P29" s="48"/>
      <c r="Q29" s="48"/>
    </row>
    <row r="30" spans="1:17" ht="20.100000000000001" customHeight="1" x14ac:dyDescent="0.25">
      <c r="A30" s="21" t="s">
        <v>40</v>
      </c>
      <c r="B30" s="19"/>
      <c r="C30" s="75">
        <v>0</v>
      </c>
      <c r="D30" s="75">
        <v>0</v>
      </c>
      <c r="E30" s="20">
        <f>D30-C30</f>
        <v>0</v>
      </c>
      <c r="G30" s="33" t="s">
        <v>41</v>
      </c>
      <c r="H30" s="34"/>
      <c r="I30" s="31"/>
      <c r="J30" s="75">
        <v>0</v>
      </c>
      <c r="K30" s="75">
        <v>0</v>
      </c>
      <c r="L30" s="32">
        <f t="shared" si="9"/>
        <v>0</v>
      </c>
      <c r="N30" s="49"/>
      <c r="O30" s="50"/>
      <c r="P30" s="48"/>
      <c r="Q30" s="48"/>
    </row>
    <row r="31" spans="1:17" ht="20.100000000000001" customHeight="1" x14ac:dyDescent="0.25">
      <c r="A31" s="77" t="s">
        <v>15</v>
      </c>
      <c r="B31" s="19"/>
      <c r="C31" s="75">
        <v>0</v>
      </c>
      <c r="D31" s="75">
        <v>0</v>
      </c>
      <c r="E31" s="20">
        <f t="shared" ref="E31" si="10">D31-C31</f>
        <v>0</v>
      </c>
      <c r="G31" s="33" t="s">
        <v>42</v>
      </c>
      <c r="H31" s="34"/>
      <c r="I31" s="31"/>
      <c r="J31" s="75">
        <v>0</v>
      </c>
      <c r="K31" s="75">
        <v>0</v>
      </c>
      <c r="L31" s="32">
        <f>K31-J31</f>
        <v>0</v>
      </c>
      <c r="N31" s="49"/>
      <c r="O31" s="50"/>
      <c r="P31" s="48"/>
      <c r="Q31" s="48"/>
    </row>
    <row r="32" spans="1:17" ht="20.100000000000001" customHeight="1" x14ac:dyDescent="0.25">
      <c r="A32" s="77" t="s">
        <v>15</v>
      </c>
      <c r="B32" s="19"/>
      <c r="C32" s="75">
        <v>0</v>
      </c>
      <c r="D32" s="75">
        <v>0</v>
      </c>
      <c r="E32" s="20">
        <f>D32-C32</f>
        <v>0</v>
      </c>
      <c r="G32" s="33" t="s">
        <v>43</v>
      </c>
      <c r="H32" s="34"/>
      <c r="I32" s="31"/>
      <c r="J32" s="75">
        <v>0</v>
      </c>
      <c r="K32" s="75">
        <v>0</v>
      </c>
      <c r="L32" s="32">
        <f t="shared" ref="L32:L34" si="11">K32-J32</f>
        <v>0</v>
      </c>
      <c r="N32" s="49"/>
      <c r="O32" s="50"/>
      <c r="P32" s="48"/>
      <c r="Q32" s="48"/>
    </row>
    <row r="33" spans="1:17" ht="20.100000000000001" customHeight="1" x14ac:dyDescent="0.25">
      <c r="A33" s="18"/>
      <c r="B33" s="19"/>
      <c r="C33" s="22">
        <f>SUM(C30:C32)</f>
        <v>0</v>
      </c>
      <c r="D33" s="22">
        <f>SUM(D30:D32)</f>
        <v>0</v>
      </c>
      <c r="E33" s="20"/>
      <c r="G33" s="33" t="s">
        <v>44</v>
      </c>
      <c r="H33" s="34"/>
      <c r="I33" s="31"/>
      <c r="J33" s="75">
        <v>0</v>
      </c>
      <c r="K33" s="75">
        <v>0</v>
      </c>
      <c r="L33" s="32">
        <f t="shared" si="11"/>
        <v>0</v>
      </c>
      <c r="N33" s="49"/>
      <c r="O33" s="50"/>
      <c r="P33" s="48"/>
      <c r="Q33" s="48"/>
    </row>
    <row r="34" spans="1:17" ht="20.100000000000001" customHeight="1" x14ac:dyDescent="0.25">
      <c r="A34" s="21"/>
      <c r="B34" s="19"/>
      <c r="C34" s="19"/>
      <c r="D34" s="19"/>
      <c r="E34" s="20"/>
      <c r="G34" s="33" t="s">
        <v>45</v>
      </c>
      <c r="H34" s="34"/>
      <c r="I34" s="31"/>
      <c r="J34" s="75">
        <v>0</v>
      </c>
      <c r="K34" s="75">
        <v>0</v>
      </c>
      <c r="L34" s="32">
        <f t="shared" si="11"/>
        <v>0</v>
      </c>
      <c r="N34" s="49"/>
      <c r="O34" s="50"/>
      <c r="P34" s="48"/>
      <c r="Q34" s="48"/>
    </row>
    <row r="35" spans="1:17" ht="20.100000000000001" customHeight="1" x14ac:dyDescent="0.25">
      <c r="A35" s="15" t="s">
        <v>46</v>
      </c>
      <c r="B35" s="23"/>
      <c r="C35" s="23">
        <f>SUM(C23,C28,C33)</f>
        <v>0</v>
      </c>
      <c r="D35" s="23">
        <f>SUM(D23,D28,D33)</f>
        <v>0</v>
      </c>
      <c r="E35" s="24">
        <f>D35-C35</f>
        <v>0</v>
      </c>
      <c r="G35" s="33" t="s">
        <v>47</v>
      </c>
      <c r="H35" s="34"/>
      <c r="I35" s="31"/>
      <c r="J35" s="75">
        <v>0</v>
      </c>
      <c r="K35" s="75">
        <v>0</v>
      </c>
      <c r="L35" s="32">
        <f>K35-J35</f>
        <v>0</v>
      </c>
      <c r="N35" s="49"/>
      <c r="O35" s="50"/>
      <c r="P35" s="48"/>
      <c r="Q35" s="48"/>
    </row>
    <row r="36" spans="1:17" ht="20.100000000000001" customHeight="1" x14ac:dyDescent="0.25">
      <c r="G36" s="33" t="s">
        <v>48</v>
      </c>
      <c r="H36" s="34"/>
      <c r="I36" s="31"/>
      <c r="J36" s="75">
        <v>0</v>
      </c>
      <c r="K36" s="75">
        <v>0</v>
      </c>
      <c r="L36" s="32">
        <f t="shared" ref="L36" si="12">K36-J36</f>
        <v>0</v>
      </c>
      <c r="N36" s="49"/>
      <c r="O36" s="50"/>
      <c r="P36" s="48"/>
      <c r="Q36" s="48"/>
    </row>
    <row r="37" spans="1:17" ht="20.100000000000001" customHeight="1" x14ac:dyDescent="0.25">
      <c r="G37" s="76" t="s">
        <v>15</v>
      </c>
      <c r="H37" s="34"/>
      <c r="I37" s="31"/>
      <c r="J37" s="75">
        <v>0</v>
      </c>
      <c r="K37" s="75">
        <v>0</v>
      </c>
      <c r="L37" s="32">
        <f>K37-J37</f>
        <v>0</v>
      </c>
      <c r="N37" s="49"/>
      <c r="O37" s="50"/>
      <c r="P37" s="48"/>
      <c r="Q37" s="48"/>
    </row>
    <row r="38" spans="1:17" ht="20.100000000000001" customHeight="1" x14ac:dyDescent="0.25">
      <c r="G38" s="76" t="s">
        <v>15</v>
      </c>
      <c r="H38" s="34"/>
      <c r="I38" s="31"/>
      <c r="J38" s="75">
        <v>0</v>
      </c>
      <c r="K38" s="75">
        <v>0</v>
      </c>
      <c r="L38" s="32">
        <f t="shared" ref="L38:L39" si="13">K38-J38</f>
        <v>0</v>
      </c>
      <c r="N38" s="49"/>
      <c r="O38" s="50"/>
      <c r="P38" s="48"/>
      <c r="Q38" s="48"/>
    </row>
    <row r="39" spans="1:17" ht="20.100000000000001" customHeight="1" x14ac:dyDescent="0.25">
      <c r="G39" s="76" t="s">
        <v>15</v>
      </c>
      <c r="H39" s="34"/>
      <c r="I39" s="31"/>
      <c r="J39" s="75">
        <v>0</v>
      </c>
      <c r="K39" s="75">
        <v>0</v>
      </c>
      <c r="L39" s="32">
        <f t="shared" si="13"/>
        <v>0</v>
      </c>
      <c r="N39" s="49"/>
      <c r="O39" s="50"/>
      <c r="P39" s="48"/>
      <c r="Q39" s="48"/>
    </row>
    <row r="40" spans="1:17" ht="20.100000000000001" customHeight="1" x14ac:dyDescent="0.25">
      <c r="G40" s="33"/>
      <c r="H40" s="35"/>
      <c r="I40" s="31"/>
      <c r="J40" s="38">
        <f>SUM(J29:J39)</f>
        <v>0</v>
      </c>
      <c r="K40" s="38">
        <f>SUM(K29:K39)</f>
        <v>0</v>
      </c>
      <c r="L40" s="32"/>
      <c r="N40" s="51"/>
      <c r="O40" s="47"/>
      <c r="P40" s="47"/>
      <c r="Q40" s="48"/>
    </row>
    <row r="41" spans="1:17" ht="20.100000000000001" customHeight="1" x14ac:dyDescent="0.25">
      <c r="G41" s="33"/>
      <c r="H41" s="35"/>
      <c r="I41" s="31"/>
      <c r="J41" s="39"/>
      <c r="K41" s="39"/>
      <c r="L41" s="32"/>
      <c r="N41" s="51"/>
      <c r="O41" s="47"/>
      <c r="P41" s="47"/>
      <c r="Q41" s="48"/>
    </row>
    <row r="42" spans="1:17" ht="20.100000000000001" customHeight="1" x14ac:dyDescent="0.25">
      <c r="G42" s="33"/>
      <c r="H42" s="35"/>
      <c r="I42" s="31"/>
      <c r="J42" s="39"/>
      <c r="K42" s="39"/>
      <c r="L42" s="32"/>
      <c r="N42" s="51"/>
      <c r="O42" s="47"/>
      <c r="P42" s="47"/>
      <c r="Q42" s="48"/>
    </row>
    <row r="43" spans="1:17" ht="20.100000000000001" customHeight="1" x14ac:dyDescent="0.25">
      <c r="G43" s="30" t="s">
        <v>13</v>
      </c>
      <c r="H43" s="35"/>
      <c r="I43" s="31"/>
      <c r="J43" s="31"/>
      <c r="K43" s="31"/>
      <c r="L43" s="32"/>
      <c r="N43" s="44"/>
      <c r="O43" s="52"/>
      <c r="P43" s="52"/>
      <c r="Q43" s="52"/>
    </row>
    <row r="44" spans="1:17" ht="20.100000000000001" customHeight="1" x14ac:dyDescent="0.25">
      <c r="G44" s="33" t="s">
        <v>49</v>
      </c>
      <c r="H44" s="34"/>
      <c r="I44" s="31"/>
      <c r="J44" s="75">
        <v>0</v>
      </c>
      <c r="K44" s="75">
        <v>0</v>
      </c>
      <c r="L44" s="32">
        <f t="shared" ref="L44:L49" si="14">K44-J44</f>
        <v>0</v>
      </c>
    </row>
    <row r="45" spans="1:17" ht="20.100000000000001" customHeight="1" x14ac:dyDescent="0.25">
      <c r="G45" s="33" t="s">
        <v>50</v>
      </c>
      <c r="H45" s="34"/>
      <c r="I45" s="31"/>
      <c r="J45" s="75">
        <v>0</v>
      </c>
      <c r="K45" s="75">
        <v>0</v>
      </c>
      <c r="L45" s="32">
        <f t="shared" si="14"/>
        <v>0</v>
      </c>
    </row>
    <row r="46" spans="1:17" ht="20.100000000000001" customHeight="1" x14ac:dyDescent="0.25">
      <c r="G46" s="33" t="s">
        <v>51</v>
      </c>
      <c r="H46" s="34"/>
      <c r="I46" s="31"/>
      <c r="J46" s="75">
        <v>0</v>
      </c>
      <c r="K46" s="75">
        <v>0</v>
      </c>
      <c r="L46" s="32">
        <f t="shared" si="14"/>
        <v>0</v>
      </c>
    </row>
    <row r="47" spans="1:17" ht="20.100000000000001" customHeight="1" x14ac:dyDescent="0.25">
      <c r="G47" s="76" t="s">
        <v>15</v>
      </c>
      <c r="H47" s="34"/>
      <c r="I47" s="31"/>
      <c r="J47" s="75">
        <v>0</v>
      </c>
      <c r="K47" s="75">
        <v>0</v>
      </c>
      <c r="L47" s="32">
        <f t="shared" si="14"/>
        <v>0</v>
      </c>
    </row>
    <row r="48" spans="1:17" ht="20.100000000000001" customHeight="1" x14ac:dyDescent="0.25">
      <c r="G48" s="76" t="s">
        <v>15</v>
      </c>
      <c r="H48" s="34"/>
      <c r="I48" s="31"/>
      <c r="J48" s="75">
        <v>0</v>
      </c>
      <c r="K48" s="75">
        <v>0</v>
      </c>
      <c r="L48" s="32">
        <f t="shared" si="14"/>
        <v>0</v>
      </c>
    </row>
    <row r="49" spans="7:12" ht="20.100000000000001" customHeight="1" x14ac:dyDescent="0.25">
      <c r="G49" s="76" t="s">
        <v>15</v>
      </c>
      <c r="H49" s="34"/>
      <c r="I49" s="31"/>
      <c r="J49" s="75">
        <v>0</v>
      </c>
      <c r="K49" s="75">
        <v>0</v>
      </c>
      <c r="L49" s="32">
        <f t="shared" si="14"/>
        <v>0</v>
      </c>
    </row>
    <row r="50" spans="7:12" ht="20.100000000000001" customHeight="1" x14ac:dyDescent="0.25">
      <c r="G50" s="33"/>
      <c r="H50" s="35"/>
      <c r="I50" s="31"/>
      <c r="J50" s="40">
        <f>SUM(J44:J49)</f>
        <v>0</v>
      </c>
      <c r="K50" s="40">
        <f>SUM(K44:K49)</f>
        <v>0</v>
      </c>
      <c r="L50" s="32"/>
    </row>
    <row r="51" spans="7:12" ht="20.100000000000001" customHeight="1" x14ac:dyDescent="0.25">
      <c r="G51" s="30" t="s">
        <v>15</v>
      </c>
      <c r="H51" s="35"/>
      <c r="I51" s="31"/>
      <c r="J51" s="31"/>
      <c r="K51" s="31"/>
      <c r="L51" s="32"/>
    </row>
    <row r="52" spans="7:12" ht="20.100000000000001" customHeight="1" x14ac:dyDescent="0.25">
      <c r="G52" s="33" t="s">
        <v>52</v>
      </c>
      <c r="H52" s="34"/>
      <c r="I52" s="31"/>
      <c r="J52" s="75">
        <v>0</v>
      </c>
      <c r="K52" s="75">
        <v>0</v>
      </c>
      <c r="L52" s="32">
        <f t="shared" ref="L52:L56" si="15">K52-J52</f>
        <v>0</v>
      </c>
    </row>
    <row r="53" spans="7:12" ht="20.100000000000001" customHeight="1" x14ac:dyDescent="0.25">
      <c r="G53" s="33" t="s">
        <v>53</v>
      </c>
      <c r="H53" s="34"/>
      <c r="I53" s="31"/>
      <c r="J53" s="75">
        <v>0</v>
      </c>
      <c r="K53" s="75">
        <v>0</v>
      </c>
      <c r="L53" s="32">
        <f t="shared" si="15"/>
        <v>0</v>
      </c>
    </row>
    <row r="54" spans="7:12" ht="20.100000000000001" customHeight="1" x14ac:dyDescent="0.25">
      <c r="G54" s="76" t="s">
        <v>15</v>
      </c>
      <c r="H54" s="34"/>
      <c r="I54" s="31"/>
      <c r="J54" s="75">
        <v>0</v>
      </c>
      <c r="K54" s="75">
        <v>0</v>
      </c>
      <c r="L54" s="32">
        <f t="shared" si="15"/>
        <v>0</v>
      </c>
    </row>
    <row r="55" spans="7:12" ht="20.100000000000001" customHeight="1" x14ac:dyDescent="0.25">
      <c r="G55" s="76" t="s">
        <v>15</v>
      </c>
      <c r="H55" s="34"/>
      <c r="I55" s="31"/>
      <c r="J55" s="75">
        <v>0</v>
      </c>
      <c r="K55" s="75">
        <v>0</v>
      </c>
      <c r="L55" s="32">
        <f t="shared" si="15"/>
        <v>0</v>
      </c>
    </row>
    <row r="56" spans="7:12" ht="20.100000000000001" customHeight="1" x14ac:dyDescent="0.25">
      <c r="G56" s="76" t="s">
        <v>15</v>
      </c>
      <c r="H56" s="34"/>
      <c r="I56" s="31"/>
      <c r="J56" s="75">
        <v>0</v>
      </c>
      <c r="K56" s="75">
        <v>0</v>
      </c>
      <c r="L56" s="32">
        <f t="shared" si="15"/>
        <v>0</v>
      </c>
    </row>
    <row r="57" spans="7:12" ht="20.100000000000001" customHeight="1" x14ac:dyDescent="0.25">
      <c r="G57" s="33"/>
      <c r="H57" s="31"/>
      <c r="I57" s="31"/>
      <c r="J57" s="40">
        <f>SUM(J52:J56)</f>
        <v>0</v>
      </c>
      <c r="K57" s="40">
        <f>SUM(K52:K56)</f>
        <v>0</v>
      </c>
      <c r="L57" s="32"/>
    </row>
    <row r="58" spans="7:12" ht="20.100000000000001" customHeight="1" x14ac:dyDescent="0.25">
      <c r="G58" s="30"/>
      <c r="H58" s="31"/>
      <c r="I58" s="31"/>
      <c r="J58" s="31"/>
      <c r="K58" s="31"/>
      <c r="L58" s="32"/>
    </row>
    <row r="59" spans="7:12" ht="20.100000000000001" customHeight="1" x14ac:dyDescent="0.25">
      <c r="G59" s="41" t="s">
        <v>46</v>
      </c>
      <c r="H59" s="42"/>
      <c r="I59" s="42"/>
      <c r="J59" s="42">
        <f>SUM(J11,J27,J40,J50,J57)</f>
        <v>0</v>
      </c>
      <c r="K59" s="42">
        <f>SUM(K11,K27,K40,K50,K57)</f>
        <v>0</v>
      </c>
      <c r="L59" s="43">
        <f>K59-J59</f>
        <v>0</v>
      </c>
    </row>
  </sheetData>
  <sheetProtection sheet="1" objects="1" scenarios="1"/>
  <mergeCells count="3">
    <mergeCell ref="C2:D2"/>
    <mergeCell ref="C9:D9"/>
    <mergeCell ref="N1:Q1"/>
  </mergeCells>
  <conditionalFormatting sqref="L44:L49 L52:L56 L13:L14 L3:L10 L21:L26 L37:L39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L15:L20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L29:L3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L32:L3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L5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scale="86" fitToHeight="0" orientation="portrait" r:id="rId1"/>
  <rowBreaks count="1" manualBreakCount="1">
    <brk id="40" min="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74E50-7384-4AF5-BA60-FD7114E7A570}">
  <dimension ref="A1:L127"/>
  <sheetViews>
    <sheetView zoomScale="75" zoomScaleNormal="75" workbookViewId="0">
      <selection activeCell="C41" sqref="C41"/>
    </sheetView>
  </sheetViews>
  <sheetFormatPr defaultRowHeight="15" x14ac:dyDescent="0.25"/>
  <cols>
    <col min="1" max="1" width="10.7109375" customWidth="1"/>
    <col min="2" max="2" width="17.7109375" customWidth="1"/>
  </cols>
  <sheetData>
    <row r="1" spans="1:12" ht="20.25" x14ac:dyDescent="0.3">
      <c r="A1" s="139" t="s">
        <v>102</v>
      </c>
      <c r="B1" s="139"/>
      <c r="C1" s="139"/>
      <c r="D1" s="139"/>
      <c r="E1" s="139"/>
      <c r="F1" s="139"/>
      <c r="G1" s="139"/>
      <c r="H1" s="139"/>
      <c r="I1" s="53"/>
      <c r="J1" s="53"/>
      <c r="K1" s="53"/>
      <c r="L1" s="53"/>
    </row>
    <row r="2" spans="1:12" ht="15.75" x14ac:dyDescent="0.25">
      <c r="A2" s="64"/>
      <c r="B2" s="64"/>
      <c r="C2" s="64"/>
      <c r="D2" s="64"/>
      <c r="E2" s="64"/>
      <c r="F2" s="64"/>
      <c r="G2" s="64"/>
      <c r="H2" s="64"/>
      <c r="I2" s="53"/>
      <c r="J2" s="53"/>
      <c r="K2" s="53"/>
      <c r="L2" s="53"/>
    </row>
    <row r="3" spans="1:12" ht="15.75" x14ac:dyDescent="0.25">
      <c r="A3" s="65" t="s">
        <v>103</v>
      </c>
      <c r="B3" s="147"/>
      <c r="C3" s="147"/>
      <c r="D3" s="64"/>
      <c r="E3" s="64"/>
      <c r="F3" s="64"/>
      <c r="G3" s="64"/>
      <c r="H3" s="64"/>
      <c r="I3" s="53"/>
      <c r="J3" s="53"/>
      <c r="K3" s="53"/>
      <c r="L3" s="53"/>
    </row>
    <row r="4" spans="1:12" ht="15.75" x14ac:dyDescent="0.25">
      <c r="A4" s="64"/>
      <c r="B4" s="64"/>
      <c r="C4" s="64"/>
      <c r="D4" s="64"/>
      <c r="E4" s="64"/>
      <c r="F4" s="64"/>
      <c r="G4" s="64"/>
      <c r="H4" s="64"/>
      <c r="I4" s="53"/>
      <c r="J4" s="53"/>
      <c r="K4" s="53"/>
      <c r="L4" s="53"/>
    </row>
    <row r="5" spans="1:12" ht="15.75" x14ac:dyDescent="0.25">
      <c r="A5" s="64"/>
      <c r="B5" s="64" t="s">
        <v>104</v>
      </c>
      <c r="C5" s="141">
        <v>0</v>
      </c>
      <c r="D5" s="141"/>
      <c r="E5" s="141"/>
      <c r="F5" s="64"/>
      <c r="G5" s="64"/>
      <c r="H5" s="64"/>
      <c r="I5" s="53"/>
      <c r="J5" s="53"/>
      <c r="K5" s="53"/>
      <c r="L5" s="53"/>
    </row>
    <row r="6" spans="1:12" ht="15.75" x14ac:dyDescent="0.25">
      <c r="A6" s="64"/>
      <c r="B6" s="64" t="s">
        <v>105</v>
      </c>
      <c r="C6" s="141">
        <v>0</v>
      </c>
      <c r="D6" s="141"/>
      <c r="E6" s="141"/>
      <c r="F6" s="64"/>
      <c r="G6" s="64"/>
      <c r="H6" s="64"/>
      <c r="I6" s="53"/>
      <c r="J6" s="53"/>
      <c r="K6" s="53"/>
      <c r="L6" s="53"/>
    </row>
    <row r="7" spans="1:12" ht="15.75" x14ac:dyDescent="0.25">
      <c r="A7" s="64"/>
      <c r="B7" s="64" t="s">
        <v>106</v>
      </c>
      <c r="C7" s="141">
        <v>0</v>
      </c>
      <c r="D7" s="141"/>
      <c r="E7" s="141"/>
      <c r="F7" s="64"/>
      <c r="G7" s="64"/>
      <c r="H7" s="64"/>
      <c r="I7" s="53"/>
      <c r="J7" s="53"/>
      <c r="K7" s="53"/>
      <c r="L7" s="53"/>
    </row>
    <row r="8" spans="1:12" ht="15.75" x14ac:dyDescent="0.25">
      <c r="A8" s="64"/>
      <c r="B8" s="64" t="s">
        <v>107</v>
      </c>
      <c r="C8" s="141">
        <v>0</v>
      </c>
      <c r="D8" s="141"/>
      <c r="E8" s="141"/>
      <c r="F8" s="64"/>
      <c r="G8" s="64"/>
      <c r="H8" s="64"/>
      <c r="I8" s="53"/>
      <c r="J8" s="53"/>
      <c r="K8" s="53"/>
      <c r="L8" s="53"/>
    </row>
    <row r="9" spans="1:12" ht="15.75" x14ac:dyDescent="0.25">
      <c r="A9" s="64"/>
      <c r="B9" s="64" t="s">
        <v>108</v>
      </c>
      <c r="C9" s="141">
        <v>0</v>
      </c>
      <c r="D9" s="141"/>
      <c r="E9" s="141"/>
      <c r="F9" s="64"/>
      <c r="G9" s="64"/>
      <c r="H9" s="64"/>
      <c r="I9" s="53"/>
      <c r="J9" s="53"/>
      <c r="K9" s="53"/>
      <c r="L9" s="53"/>
    </row>
    <row r="10" spans="1:12" ht="15.75" x14ac:dyDescent="0.25">
      <c r="A10" s="64"/>
      <c r="B10" s="64" t="s">
        <v>109</v>
      </c>
      <c r="C10" s="141">
        <v>0</v>
      </c>
      <c r="D10" s="141"/>
      <c r="E10" s="141"/>
      <c r="F10" s="64"/>
      <c r="G10" s="64"/>
      <c r="H10" s="64"/>
      <c r="I10" s="53"/>
      <c r="J10" s="53"/>
      <c r="K10" s="53"/>
      <c r="L10" s="53"/>
    </row>
    <row r="11" spans="1:12" ht="15.75" x14ac:dyDescent="0.25">
      <c r="A11" s="64"/>
      <c r="B11" s="64" t="s">
        <v>110</v>
      </c>
      <c r="C11" s="141">
        <v>0</v>
      </c>
      <c r="D11" s="141"/>
      <c r="E11" s="141"/>
      <c r="F11" s="64"/>
      <c r="G11" s="64"/>
      <c r="H11" s="64"/>
      <c r="I11" s="53"/>
      <c r="J11" s="53"/>
      <c r="K11" s="53"/>
      <c r="L11" s="53"/>
    </row>
    <row r="12" spans="1:12" ht="15.75" x14ac:dyDescent="0.25">
      <c r="A12" s="64"/>
      <c r="B12" s="64" t="s">
        <v>108</v>
      </c>
      <c r="C12" s="141">
        <v>0</v>
      </c>
      <c r="D12" s="141"/>
      <c r="E12" s="141"/>
      <c r="F12" s="64"/>
      <c r="G12" s="64"/>
      <c r="H12" s="64"/>
      <c r="I12" s="53"/>
      <c r="J12" s="53"/>
      <c r="K12" s="53"/>
      <c r="L12" s="53"/>
    </row>
    <row r="13" spans="1:12" ht="15.75" x14ac:dyDescent="0.25">
      <c r="A13" s="64"/>
      <c r="B13" s="66"/>
      <c r="C13" s="142">
        <v>0</v>
      </c>
      <c r="D13" s="143"/>
      <c r="E13" s="143"/>
      <c r="F13" s="64"/>
      <c r="G13" s="64"/>
      <c r="H13" s="64"/>
      <c r="I13" s="53"/>
      <c r="J13" s="53"/>
      <c r="K13" s="53"/>
      <c r="L13" s="53"/>
    </row>
    <row r="14" spans="1:12" ht="15.75" x14ac:dyDescent="0.25">
      <c r="A14" s="64"/>
      <c r="B14" s="66"/>
      <c r="C14" s="142">
        <v>0</v>
      </c>
      <c r="D14" s="143"/>
      <c r="E14" s="143"/>
      <c r="F14" s="64"/>
      <c r="G14" s="64"/>
      <c r="H14" s="64"/>
      <c r="I14" s="53"/>
      <c r="J14" s="53"/>
      <c r="K14" s="53"/>
      <c r="L14" s="53"/>
    </row>
    <row r="15" spans="1:12" ht="16.5" thickBot="1" x14ac:dyDescent="0.3">
      <c r="A15" s="64"/>
      <c r="B15" s="64"/>
      <c r="C15" s="72" t="s">
        <v>74</v>
      </c>
      <c r="D15" s="72"/>
      <c r="E15" s="72"/>
      <c r="F15" s="64"/>
      <c r="G15" s="64"/>
      <c r="H15" s="64"/>
      <c r="I15" s="53"/>
      <c r="J15" s="53"/>
      <c r="K15" s="53"/>
      <c r="L15" s="53"/>
    </row>
    <row r="16" spans="1:12" ht="17.25" thickTop="1" thickBot="1" x14ac:dyDescent="0.3">
      <c r="A16" s="65" t="s">
        <v>66</v>
      </c>
      <c r="B16" s="64"/>
      <c r="C16" s="144">
        <f>SUM(C5:C14)</f>
        <v>0</v>
      </c>
      <c r="D16" s="144"/>
      <c r="E16" s="144"/>
      <c r="F16" s="64"/>
      <c r="G16" s="64"/>
      <c r="H16" s="64"/>
      <c r="I16" s="53"/>
      <c r="J16" s="53"/>
      <c r="K16" s="53"/>
      <c r="L16" s="53"/>
    </row>
    <row r="17" spans="1:12" ht="17.25" thickTop="1" thickBot="1" x14ac:dyDescent="0.3">
      <c r="A17" s="65" t="s">
        <v>111</v>
      </c>
      <c r="B17" s="64"/>
      <c r="C17" s="145">
        <v>1</v>
      </c>
      <c r="D17" s="145"/>
      <c r="E17" s="145"/>
      <c r="F17" s="64"/>
      <c r="G17" s="64"/>
      <c r="H17" s="64"/>
      <c r="I17" s="53"/>
      <c r="J17" s="53"/>
      <c r="K17" s="53"/>
      <c r="L17" s="53"/>
    </row>
    <row r="18" spans="1:12" ht="17.25" thickTop="1" thickBot="1" x14ac:dyDescent="0.3">
      <c r="A18" s="65" t="s">
        <v>112</v>
      </c>
      <c r="B18" s="64"/>
      <c r="C18" s="146">
        <f>C16/C17</f>
        <v>0</v>
      </c>
      <c r="D18" s="146"/>
      <c r="E18" s="146"/>
      <c r="F18" s="67" t="s">
        <v>113</v>
      </c>
      <c r="G18" s="67"/>
      <c r="H18" s="67"/>
      <c r="I18" s="53"/>
      <c r="J18" s="53"/>
      <c r="K18" s="53"/>
      <c r="L18" s="53"/>
    </row>
    <row r="19" spans="1:12" ht="16.5" thickTop="1" x14ac:dyDescent="0.25">
      <c r="A19" s="64"/>
      <c r="B19" s="64"/>
      <c r="C19" s="64"/>
      <c r="D19" s="64"/>
      <c r="E19" s="64"/>
      <c r="F19" s="64"/>
      <c r="G19" s="64"/>
      <c r="H19" s="64"/>
      <c r="I19" s="53"/>
      <c r="J19" s="53"/>
      <c r="K19" s="53"/>
      <c r="L19" s="53"/>
    </row>
    <row r="20" spans="1:12" ht="15.75" x14ac:dyDescent="0.25">
      <c r="A20" s="64"/>
      <c r="B20" s="64"/>
      <c r="C20" s="64"/>
      <c r="D20" s="64"/>
      <c r="E20" s="64"/>
      <c r="F20" s="64"/>
      <c r="G20" s="64"/>
      <c r="H20" s="64"/>
      <c r="I20" s="53"/>
      <c r="J20" s="53"/>
      <c r="K20" s="53"/>
      <c r="L20" s="53"/>
    </row>
    <row r="21" spans="1:12" ht="15.75" x14ac:dyDescent="0.25">
      <c r="A21" s="62"/>
      <c r="B21" s="62"/>
      <c r="C21" s="62"/>
      <c r="D21" s="62"/>
      <c r="E21" s="62"/>
      <c r="F21" s="62"/>
      <c r="G21" s="62"/>
      <c r="H21" s="62"/>
      <c r="I21" s="53"/>
      <c r="J21" s="53"/>
      <c r="K21" s="53"/>
      <c r="L21" s="53"/>
    </row>
    <row r="22" spans="1:12" ht="20.25" x14ac:dyDescent="0.3">
      <c r="A22" s="140"/>
      <c r="B22" s="140"/>
      <c r="C22" s="140"/>
      <c r="D22" s="140"/>
      <c r="E22" s="140"/>
      <c r="F22" s="140"/>
      <c r="G22" s="140"/>
      <c r="H22" s="140"/>
      <c r="I22" s="53"/>
      <c r="J22" s="53"/>
      <c r="K22" s="53"/>
      <c r="L22" s="53"/>
    </row>
    <row r="23" spans="1:12" ht="20.25" x14ac:dyDescent="0.3">
      <c r="A23" s="139" t="s">
        <v>102</v>
      </c>
      <c r="B23" s="139"/>
      <c r="C23" s="139"/>
      <c r="D23" s="139"/>
      <c r="E23" s="139"/>
      <c r="F23" s="139"/>
      <c r="G23" s="139"/>
      <c r="H23" s="139"/>
      <c r="I23" s="53"/>
      <c r="J23" s="53"/>
      <c r="K23" s="53"/>
      <c r="L23" s="53"/>
    </row>
    <row r="24" spans="1:12" ht="15.75" x14ac:dyDescent="0.25">
      <c r="A24" s="64"/>
      <c r="B24" s="64"/>
      <c r="C24" s="64"/>
      <c r="D24" s="64"/>
      <c r="E24" s="64"/>
      <c r="F24" s="64"/>
      <c r="G24" s="64"/>
      <c r="H24" s="64"/>
      <c r="I24" s="53"/>
      <c r="J24" s="53"/>
      <c r="K24" s="53"/>
      <c r="L24" s="53"/>
    </row>
    <row r="25" spans="1:12" ht="15.75" x14ac:dyDescent="0.25">
      <c r="A25" s="65" t="s">
        <v>103</v>
      </c>
      <c r="B25" s="147"/>
      <c r="C25" s="147"/>
      <c r="D25" s="64"/>
      <c r="E25" s="64"/>
      <c r="F25" s="64"/>
      <c r="G25" s="64"/>
      <c r="H25" s="64"/>
      <c r="I25" s="53"/>
      <c r="J25" s="53"/>
      <c r="K25" s="53"/>
      <c r="L25" s="53"/>
    </row>
    <row r="26" spans="1:12" ht="15.75" x14ac:dyDescent="0.25">
      <c r="A26" s="64"/>
      <c r="B26" s="64"/>
      <c r="C26" s="64"/>
      <c r="D26" s="64"/>
      <c r="E26" s="64"/>
      <c r="F26" s="64"/>
      <c r="G26" s="64"/>
      <c r="H26" s="64"/>
      <c r="I26" s="53"/>
      <c r="J26" s="53"/>
      <c r="K26" s="53"/>
      <c r="L26" s="53"/>
    </row>
    <row r="27" spans="1:12" ht="15.75" x14ac:dyDescent="0.25">
      <c r="A27" s="64"/>
      <c r="B27" s="64" t="s">
        <v>104</v>
      </c>
      <c r="C27" s="141">
        <v>0</v>
      </c>
      <c r="D27" s="141"/>
      <c r="E27" s="141"/>
      <c r="F27" s="64"/>
      <c r="G27" s="64"/>
      <c r="H27" s="64"/>
      <c r="I27" s="53"/>
      <c r="J27" s="53"/>
      <c r="K27" s="53"/>
      <c r="L27" s="53"/>
    </row>
    <row r="28" spans="1:12" ht="15.75" x14ac:dyDescent="0.25">
      <c r="A28" s="64"/>
      <c r="B28" s="64" t="s">
        <v>105</v>
      </c>
      <c r="C28" s="141">
        <v>0</v>
      </c>
      <c r="D28" s="141"/>
      <c r="E28" s="141"/>
      <c r="F28" s="64"/>
      <c r="G28" s="64"/>
      <c r="H28" s="64"/>
      <c r="I28" s="53"/>
      <c r="J28" s="53"/>
      <c r="K28" s="53"/>
      <c r="L28" s="53"/>
    </row>
    <row r="29" spans="1:12" ht="15.75" x14ac:dyDescent="0.25">
      <c r="A29" s="64"/>
      <c r="B29" s="64" t="s">
        <v>106</v>
      </c>
      <c r="C29" s="141">
        <v>0</v>
      </c>
      <c r="D29" s="141"/>
      <c r="E29" s="141"/>
      <c r="F29" s="64"/>
      <c r="G29" s="64"/>
      <c r="H29" s="64"/>
      <c r="I29" s="53"/>
      <c r="J29" s="53"/>
      <c r="K29" s="53"/>
      <c r="L29" s="53"/>
    </row>
    <row r="30" spans="1:12" ht="15.75" x14ac:dyDescent="0.25">
      <c r="A30" s="64"/>
      <c r="B30" s="64" t="s">
        <v>107</v>
      </c>
      <c r="C30" s="141">
        <v>0</v>
      </c>
      <c r="D30" s="141"/>
      <c r="E30" s="141"/>
      <c r="F30" s="64"/>
      <c r="G30" s="64"/>
      <c r="H30" s="64"/>
      <c r="I30" s="53"/>
      <c r="J30" s="53"/>
      <c r="K30" s="53"/>
      <c r="L30" s="53"/>
    </row>
    <row r="31" spans="1:12" ht="15.75" x14ac:dyDescent="0.25">
      <c r="A31" s="64"/>
      <c r="B31" s="64" t="s">
        <v>108</v>
      </c>
      <c r="C31" s="141">
        <v>0</v>
      </c>
      <c r="D31" s="141"/>
      <c r="E31" s="141"/>
      <c r="F31" s="64"/>
      <c r="G31" s="64"/>
      <c r="H31" s="64"/>
      <c r="I31" s="53"/>
      <c r="J31" s="53"/>
      <c r="K31" s="53"/>
      <c r="L31" s="53"/>
    </row>
    <row r="32" spans="1:12" ht="15.75" x14ac:dyDescent="0.25">
      <c r="A32" s="64"/>
      <c r="B32" s="64" t="s">
        <v>109</v>
      </c>
      <c r="C32" s="141">
        <v>0</v>
      </c>
      <c r="D32" s="141"/>
      <c r="E32" s="141"/>
      <c r="F32" s="64"/>
      <c r="G32" s="64"/>
      <c r="H32" s="64"/>
      <c r="I32" s="53"/>
      <c r="J32" s="53"/>
      <c r="K32" s="53"/>
      <c r="L32" s="53"/>
    </row>
    <row r="33" spans="1:12" ht="15.75" x14ac:dyDescent="0.25">
      <c r="A33" s="64"/>
      <c r="B33" s="64" t="s">
        <v>110</v>
      </c>
      <c r="C33" s="141">
        <v>0</v>
      </c>
      <c r="D33" s="141"/>
      <c r="E33" s="141"/>
      <c r="F33" s="64"/>
      <c r="G33" s="64"/>
      <c r="H33" s="64"/>
      <c r="I33" s="53"/>
      <c r="J33" s="53"/>
      <c r="K33" s="53"/>
      <c r="L33" s="53"/>
    </row>
    <row r="34" spans="1:12" ht="15.75" x14ac:dyDescent="0.25">
      <c r="A34" s="64"/>
      <c r="B34" s="64" t="s">
        <v>108</v>
      </c>
      <c r="C34" s="141">
        <v>0</v>
      </c>
      <c r="D34" s="141"/>
      <c r="E34" s="141"/>
      <c r="F34" s="64"/>
      <c r="G34" s="64"/>
      <c r="H34" s="64"/>
      <c r="I34" s="53"/>
      <c r="J34" s="53"/>
      <c r="K34" s="53"/>
      <c r="L34" s="53"/>
    </row>
    <row r="35" spans="1:12" ht="15.75" x14ac:dyDescent="0.25">
      <c r="A35" s="64"/>
      <c r="B35" s="66"/>
      <c r="C35" s="142">
        <v>0</v>
      </c>
      <c r="D35" s="143"/>
      <c r="E35" s="143"/>
      <c r="F35" s="64"/>
      <c r="G35" s="64"/>
      <c r="H35" s="64"/>
      <c r="I35" s="53"/>
      <c r="J35" s="53"/>
      <c r="K35" s="53"/>
      <c r="L35" s="53"/>
    </row>
    <row r="36" spans="1:12" ht="15.75" x14ac:dyDescent="0.25">
      <c r="A36" s="64"/>
      <c r="B36" s="66"/>
      <c r="C36" s="142">
        <v>0</v>
      </c>
      <c r="D36" s="143"/>
      <c r="E36" s="143"/>
      <c r="F36" s="64"/>
      <c r="G36" s="64"/>
      <c r="H36" s="64"/>
      <c r="I36" s="53"/>
      <c r="J36" s="53"/>
      <c r="K36" s="53"/>
      <c r="L36" s="53"/>
    </row>
    <row r="37" spans="1:12" ht="16.5" thickBot="1" x14ac:dyDescent="0.3">
      <c r="A37" s="64"/>
      <c r="B37" s="64"/>
      <c r="C37" s="72"/>
      <c r="D37" s="72"/>
      <c r="E37" s="72"/>
      <c r="F37" s="64"/>
      <c r="G37" s="64"/>
      <c r="H37" s="64"/>
      <c r="I37" s="53"/>
      <c r="J37" s="53"/>
      <c r="K37" s="53"/>
      <c r="L37" s="53"/>
    </row>
    <row r="38" spans="1:12" ht="17.25" thickTop="1" thickBot="1" x14ac:dyDescent="0.3">
      <c r="A38" s="65" t="s">
        <v>66</v>
      </c>
      <c r="B38" s="64"/>
      <c r="C38" s="144">
        <f>SUM(C27:C36)</f>
        <v>0</v>
      </c>
      <c r="D38" s="144"/>
      <c r="E38" s="144"/>
      <c r="F38" s="64"/>
      <c r="G38" s="64"/>
      <c r="H38" s="64"/>
      <c r="I38" s="53"/>
      <c r="J38" s="53"/>
      <c r="K38" s="53"/>
      <c r="L38" s="53"/>
    </row>
    <row r="39" spans="1:12" ht="17.25" thickTop="1" thickBot="1" x14ac:dyDescent="0.3">
      <c r="A39" s="65" t="s">
        <v>111</v>
      </c>
      <c r="B39" s="64"/>
      <c r="C39" s="145">
        <v>1</v>
      </c>
      <c r="D39" s="145"/>
      <c r="E39" s="145"/>
      <c r="F39" s="64"/>
      <c r="G39" s="64"/>
      <c r="H39" s="64"/>
      <c r="I39" s="53"/>
      <c r="J39" s="53"/>
      <c r="K39" s="53"/>
      <c r="L39" s="53"/>
    </row>
    <row r="40" spans="1:12" ht="17.25" thickTop="1" thickBot="1" x14ac:dyDescent="0.3">
      <c r="A40" s="65" t="s">
        <v>112</v>
      </c>
      <c r="B40" s="64"/>
      <c r="C40" s="146">
        <f>C38/C39</f>
        <v>0</v>
      </c>
      <c r="D40" s="146"/>
      <c r="E40" s="146"/>
      <c r="F40" s="67" t="s">
        <v>113</v>
      </c>
      <c r="G40" s="67"/>
      <c r="H40" s="67"/>
      <c r="I40" s="53"/>
      <c r="J40" s="53"/>
      <c r="K40" s="53"/>
      <c r="L40" s="53"/>
    </row>
    <row r="41" spans="1:12" ht="16.5" thickTop="1" x14ac:dyDescent="0.25">
      <c r="A41" s="64"/>
      <c r="B41" s="64"/>
      <c r="C41" s="64"/>
      <c r="D41" s="64"/>
      <c r="E41" s="64"/>
      <c r="F41" s="64"/>
      <c r="G41" s="64"/>
      <c r="H41" s="64"/>
      <c r="I41" s="53"/>
      <c r="J41" s="53"/>
      <c r="K41" s="53"/>
      <c r="L41" s="53"/>
    </row>
    <row r="42" spans="1:12" ht="15.75" x14ac:dyDescent="0.25">
      <c r="A42" s="64"/>
      <c r="B42" s="64"/>
      <c r="C42" s="64"/>
      <c r="D42" s="64"/>
      <c r="E42" s="64"/>
      <c r="F42" s="64"/>
      <c r="G42" s="64"/>
      <c r="H42" s="64"/>
      <c r="I42" s="53"/>
      <c r="J42" s="53"/>
      <c r="K42" s="53"/>
      <c r="L42" s="53"/>
    </row>
    <row r="43" spans="1:12" ht="15.75" x14ac:dyDescent="0.25">
      <c r="A43" s="53"/>
      <c r="B43" s="63"/>
      <c r="C43" s="63"/>
      <c r="D43" s="63"/>
      <c r="E43" s="63"/>
      <c r="F43" s="63"/>
      <c r="G43" s="53"/>
      <c r="H43" s="53"/>
      <c r="I43" s="53"/>
      <c r="J43" s="53"/>
      <c r="K43" s="53"/>
      <c r="L43" s="53"/>
    </row>
    <row r="44" spans="1:12" ht="15.75" x14ac:dyDescent="0.25">
      <c r="A44" s="53"/>
      <c r="B44" s="63"/>
      <c r="C44" s="63"/>
      <c r="D44" s="63"/>
      <c r="E44" s="63"/>
      <c r="F44" s="63"/>
      <c r="G44" s="53"/>
      <c r="H44" s="53"/>
      <c r="I44" s="53"/>
      <c r="J44" s="53"/>
      <c r="K44" s="53"/>
      <c r="L44" s="53"/>
    </row>
    <row r="45" spans="1:12" ht="15.75" x14ac:dyDescent="0.25">
      <c r="A45" s="53"/>
      <c r="B45" s="63"/>
      <c r="C45" s="63"/>
      <c r="D45" s="63"/>
      <c r="E45" s="63"/>
      <c r="F45" s="63"/>
      <c r="G45" s="53"/>
      <c r="H45" s="53"/>
      <c r="I45" s="53"/>
      <c r="J45" s="53"/>
      <c r="K45" s="53"/>
      <c r="L45" s="53"/>
    </row>
    <row r="46" spans="1:12" ht="15.75" x14ac:dyDescent="0.25">
      <c r="A46" s="53"/>
      <c r="B46" s="63"/>
      <c r="C46" s="63"/>
      <c r="D46" s="63"/>
      <c r="E46" s="63"/>
      <c r="F46" s="63"/>
      <c r="G46" s="53"/>
      <c r="H46" s="53"/>
      <c r="I46" s="53"/>
      <c r="J46" s="53"/>
      <c r="K46" s="53"/>
      <c r="L46" s="53"/>
    </row>
    <row r="47" spans="1:12" ht="15.75" x14ac:dyDescent="0.25">
      <c r="A47" s="53"/>
      <c r="B47" s="63"/>
      <c r="C47" s="63"/>
      <c r="D47" s="63"/>
      <c r="E47" s="63"/>
      <c r="F47" s="63"/>
      <c r="G47" s="53"/>
      <c r="H47" s="53"/>
      <c r="I47" s="53"/>
      <c r="J47" s="53"/>
      <c r="K47" s="53"/>
      <c r="L47" s="53"/>
    </row>
    <row r="48" spans="1:12" ht="15.75" x14ac:dyDescent="0.25">
      <c r="A48" s="53"/>
      <c r="B48" s="63"/>
      <c r="C48" s="63"/>
      <c r="D48" s="63"/>
      <c r="E48" s="63"/>
      <c r="F48" s="63"/>
      <c r="G48" s="53"/>
      <c r="H48" s="53"/>
      <c r="I48" s="53"/>
      <c r="J48" s="53"/>
      <c r="K48" s="53"/>
      <c r="L48" s="53"/>
    </row>
    <row r="49" spans="1:12" ht="15.75" x14ac:dyDescent="0.25">
      <c r="A49" s="53"/>
      <c r="B49" s="63"/>
      <c r="C49" s="63"/>
      <c r="D49" s="63"/>
      <c r="E49" s="63"/>
      <c r="F49" s="63"/>
      <c r="G49" s="53"/>
      <c r="H49" s="53"/>
      <c r="I49" s="53"/>
      <c r="J49" s="53"/>
      <c r="K49" s="53"/>
      <c r="L49" s="53"/>
    </row>
    <row r="50" spans="1:12" ht="15.75" x14ac:dyDescent="0.25">
      <c r="A50" s="53"/>
      <c r="B50" s="63"/>
      <c r="C50" s="63"/>
      <c r="D50" s="63"/>
      <c r="E50" s="63"/>
      <c r="F50" s="63"/>
      <c r="G50" s="53"/>
      <c r="H50" s="53"/>
      <c r="I50" s="53"/>
      <c r="J50" s="53"/>
      <c r="K50" s="53"/>
      <c r="L50" s="53"/>
    </row>
    <row r="51" spans="1:12" ht="15.75" x14ac:dyDescent="0.2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</row>
    <row r="52" spans="1:12" ht="15.75" x14ac:dyDescent="0.2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</row>
    <row r="53" spans="1:12" ht="15.75" x14ac:dyDescent="0.2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</row>
    <row r="54" spans="1:12" ht="15.75" x14ac:dyDescent="0.2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</row>
    <row r="55" spans="1:12" ht="15.75" x14ac:dyDescent="0.2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</row>
    <row r="56" spans="1:12" ht="15.75" x14ac:dyDescent="0.2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</row>
    <row r="57" spans="1:12" ht="15.75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</row>
    <row r="58" spans="1:12" ht="15.75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</row>
    <row r="59" spans="1:12" ht="15.75" x14ac:dyDescent="0.2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</row>
    <row r="60" spans="1:12" ht="15.75" x14ac:dyDescent="0.2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</row>
    <row r="61" spans="1:12" ht="15.75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</row>
    <row r="62" spans="1:12" ht="15.75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</row>
    <row r="63" spans="1:12" ht="15.75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</row>
    <row r="64" spans="1:12" ht="15.75" x14ac:dyDescent="0.2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</row>
    <row r="65" spans="1:12" ht="15.75" x14ac:dyDescent="0.2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</row>
    <row r="66" spans="1:12" ht="15.75" x14ac:dyDescent="0.2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</row>
    <row r="67" spans="1:12" ht="15.75" x14ac:dyDescent="0.2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</row>
    <row r="68" spans="1:12" ht="15.75" x14ac:dyDescent="0.2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</row>
    <row r="69" spans="1:12" ht="15.75" x14ac:dyDescent="0.2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</row>
    <row r="70" spans="1:12" ht="15.75" x14ac:dyDescent="0.2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</row>
    <row r="71" spans="1:12" ht="15.75" x14ac:dyDescent="0.2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</row>
    <row r="72" spans="1:12" ht="15.75" x14ac:dyDescent="0.2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</row>
    <row r="73" spans="1:12" ht="15.75" x14ac:dyDescent="0.2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</row>
    <row r="74" spans="1:12" ht="15.75" x14ac:dyDescent="0.2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</row>
    <row r="75" spans="1:12" ht="15.75" x14ac:dyDescent="0.2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</row>
    <row r="76" spans="1:12" ht="15.75" x14ac:dyDescent="0.2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</row>
    <row r="77" spans="1:12" ht="15.75" x14ac:dyDescent="0.2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</row>
    <row r="78" spans="1:12" ht="15.75" x14ac:dyDescent="0.2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</row>
    <row r="79" spans="1:12" ht="15.75" x14ac:dyDescent="0.2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</row>
    <row r="80" spans="1:12" ht="15.75" x14ac:dyDescent="0.2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</row>
    <row r="81" spans="1:12" ht="15.75" x14ac:dyDescent="0.2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</row>
    <row r="82" spans="1:12" ht="15.75" x14ac:dyDescent="0.2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</row>
    <row r="83" spans="1:12" ht="15.75" x14ac:dyDescent="0.2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</row>
    <row r="84" spans="1:12" ht="15.75" x14ac:dyDescent="0.2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</row>
    <row r="85" spans="1:12" ht="15.75" x14ac:dyDescent="0.2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</row>
    <row r="86" spans="1:12" ht="15.75" x14ac:dyDescent="0.2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</row>
    <row r="87" spans="1:12" ht="15.75" x14ac:dyDescent="0.2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</row>
    <row r="88" spans="1:12" ht="15.75" x14ac:dyDescent="0.2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</row>
    <row r="89" spans="1:12" ht="15.75" x14ac:dyDescent="0.2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</row>
    <row r="90" spans="1:12" ht="15.75" x14ac:dyDescent="0.2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</row>
    <row r="91" spans="1:12" ht="15.75" x14ac:dyDescent="0.2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</row>
    <row r="92" spans="1:12" ht="15.75" x14ac:dyDescent="0.2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</row>
    <row r="93" spans="1:12" ht="15.75" x14ac:dyDescent="0.2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</row>
    <row r="94" spans="1:12" ht="15.75" x14ac:dyDescent="0.2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</row>
    <row r="95" spans="1:12" ht="15.75" x14ac:dyDescent="0.2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</row>
    <row r="96" spans="1:12" ht="15.75" x14ac:dyDescent="0.2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</row>
    <row r="97" spans="1:12" ht="15.75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</row>
    <row r="98" spans="1:12" ht="15.75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</row>
    <row r="99" spans="1:12" ht="15.75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</row>
    <row r="100" spans="1:12" ht="15.75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</row>
    <row r="101" spans="1:12" ht="15.75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</row>
    <row r="102" spans="1:12" ht="15.75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</row>
    <row r="103" spans="1:12" ht="15.75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</row>
    <row r="104" spans="1:12" ht="15.75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</row>
    <row r="105" spans="1:12" ht="15.75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</row>
    <row r="106" spans="1:12" ht="15.75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</row>
    <row r="107" spans="1:12" ht="15.75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</row>
    <row r="108" spans="1:12" ht="15.75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</row>
    <row r="109" spans="1:12" ht="15.75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</row>
    <row r="110" spans="1:12" ht="15.75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</row>
    <row r="111" spans="1:12" ht="15.75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</row>
    <row r="112" spans="1:12" ht="15.75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</row>
    <row r="113" spans="1:12" ht="15.75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</row>
    <row r="114" spans="1:12" ht="15.75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</row>
    <row r="115" spans="1:12" ht="15.75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</row>
    <row r="116" spans="1:12" ht="15.75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</row>
    <row r="117" spans="1:12" ht="15.75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</row>
    <row r="118" spans="1:12" ht="15.75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</row>
    <row r="119" spans="1:12" ht="15.75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</row>
    <row r="120" spans="1:12" ht="15.75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</row>
    <row r="121" spans="1:12" ht="15.75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</row>
    <row r="122" spans="1:12" ht="15.75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</row>
    <row r="123" spans="1:12" ht="15.75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</row>
    <row r="124" spans="1:12" ht="15.75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</row>
    <row r="125" spans="1:12" ht="15.75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</row>
    <row r="126" spans="1:12" ht="15.75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</row>
    <row r="127" spans="1:12" ht="15.75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</row>
  </sheetData>
  <sheetProtection sheet="1" objects="1" scenarios="1"/>
  <mergeCells count="31">
    <mergeCell ref="C30:E30"/>
    <mergeCell ref="C31:E31"/>
    <mergeCell ref="C32:E32"/>
    <mergeCell ref="C33:E33"/>
    <mergeCell ref="C40:E40"/>
    <mergeCell ref="C34:E34"/>
    <mergeCell ref="C35:E35"/>
    <mergeCell ref="C36:E36"/>
    <mergeCell ref="C38:E38"/>
    <mergeCell ref="C39:E39"/>
    <mergeCell ref="A23:H23"/>
    <mergeCell ref="B25:C25"/>
    <mergeCell ref="C27:E27"/>
    <mergeCell ref="C28:E28"/>
    <mergeCell ref="C29:E29"/>
    <mergeCell ref="A1:H1"/>
    <mergeCell ref="A22:H22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6:E16"/>
    <mergeCell ref="C17:E17"/>
    <mergeCell ref="C18:E18"/>
    <mergeCell ref="B3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246E4-A90A-4005-8DB5-1D93AEC6872F}">
  <sheetPr>
    <pageSetUpPr fitToPage="1"/>
  </sheetPr>
  <dimension ref="A1:T76"/>
  <sheetViews>
    <sheetView zoomScale="75" zoomScaleNormal="75" workbookViewId="0">
      <selection activeCell="C26" sqref="C26:E26"/>
    </sheetView>
  </sheetViews>
  <sheetFormatPr defaultRowHeight="15" x14ac:dyDescent="0.25"/>
  <cols>
    <col min="2" max="2" width="30.42578125" customWidth="1"/>
    <col min="3" max="3" width="9.42578125" bestFit="1" customWidth="1"/>
    <col min="6" max="6" width="25.28515625" customWidth="1"/>
    <col min="9" max="9" width="33.140625" customWidth="1"/>
    <col min="13" max="13" width="24" customWidth="1"/>
    <col min="16" max="16" width="33.140625" customWidth="1"/>
    <col min="20" max="20" width="24.42578125" customWidth="1"/>
  </cols>
  <sheetData>
    <row r="1" spans="1:20" ht="23.25" x14ac:dyDescent="0.35">
      <c r="A1" s="152" t="s">
        <v>123</v>
      </c>
      <c r="B1" s="152"/>
      <c r="C1" s="152"/>
      <c r="D1" s="152"/>
      <c r="E1" s="152"/>
      <c r="F1" s="152"/>
      <c r="H1" s="152" t="s">
        <v>124</v>
      </c>
      <c r="I1" s="152"/>
      <c r="J1" s="152"/>
      <c r="K1" s="152"/>
      <c r="L1" s="152"/>
      <c r="M1" s="152"/>
      <c r="O1" s="152" t="s">
        <v>125</v>
      </c>
      <c r="P1" s="152"/>
      <c r="Q1" s="152"/>
      <c r="R1" s="152"/>
      <c r="S1" s="152"/>
      <c r="T1" s="152"/>
    </row>
    <row r="2" spans="1:20" ht="16.5" customHeight="1" x14ac:dyDescent="0.25">
      <c r="A2" s="54" t="s">
        <v>54</v>
      </c>
      <c r="B2" s="60"/>
      <c r="C2" s="54"/>
      <c r="D2" s="54"/>
      <c r="E2" s="54"/>
      <c r="F2" s="54"/>
      <c r="H2" s="54" t="s">
        <v>54</v>
      </c>
      <c r="I2" s="60"/>
      <c r="J2" s="54"/>
      <c r="K2" s="54"/>
      <c r="L2" s="54"/>
      <c r="M2" s="54"/>
      <c r="O2" s="54" t="s">
        <v>54</v>
      </c>
      <c r="P2" s="60"/>
      <c r="Q2" s="54"/>
      <c r="R2" s="54"/>
      <c r="S2" s="54"/>
      <c r="T2" s="54"/>
    </row>
    <row r="3" spans="1:20" ht="17.25" customHeight="1" x14ac:dyDescent="0.25">
      <c r="A3" s="54"/>
      <c r="B3" s="54"/>
      <c r="C3" s="54"/>
      <c r="D3" s="54"/>
      <c r="E3" s="54"/>
      <c r="F3" s="54"/>
      <c r="H3" s="54"/>
      <c r="I3" s="54"/>
      <c r="J3" s="54"/>
      <c r="K3" s="54"/>
      <c r="L3" s="54"/>
      <c r="M3" s="54"/>
      <c r="O3" s="54"/>
      <c r="P3" s="54"/>
      <c r="Q3" s="54"/>
      <c r="R3" s="54"/>
      <c r="S3" s="54"/>
      <c r="T3" s="54"/>
    </row>
    <row r="4" spans="1:20" ht="17.25" customHeight="1" x14ac:dyDescent="0.25">
      <c r="A4" s="55" t="s">
        <v>55</v>
      </c>
      <c r="B4" s="54"/>
      <c r="C4" s="54"/>
      <c r="D4" s="54"/>
      <c r="E4" s="54"/>
      <c r="F4" s="54"/>
      <c r="H4" s="55" t="s">
        <v>55</v>
      </c>
      <c r="I4" s="54"/>
      <c r="J4" s="54"/>
      <c r="K4" s="54"/>
      <c r="L4" s="54"/>
      <c r="M4" s="54"/>
      <c r="O4" s="55" t="s">
        <v>55</v>
      </c>
      <c r="P4" s="54"/>
      <c r="Q4" s="54"/>
      <c r="R4" s="54"/>
      <c r="S4" s="54"/>
      <c r="T4" s="54"/>
    </row>
    <row r="5" spans="1:20" ht="17.25" customHeight="1" x14ac:dyDescent="0.25">
      <c r="A5" s="54"/>
      <c r="B5" s="71" t="s">
        <v>56</v>
      </c>
      <c r="C5" s="141">
        <v>0</v>
      </c>
      <c r="D5" s="141"/>
      <c r="E5" s="141"/>
      <c r="F5" s="54"/>
      <c r="H5" s="54"/>
      <c r="I5" s="71" t="s">
        <v>56</v>
      </c>
      <c r="J5" s="141">
        <v>0</v>
      </c>
      <c r="K5" s="141"/>
      <c r="L5" s="141"/>
      <c r="M5" s="54"/>
      <c r="O5" s="54"/>
      <c r="P5" s="71" t="s">
        <v>56</v>
      </c>
      <c r="Q5" s="141">
        <v>0</v>
      </c>
      <c r="R5" s="141"/>
      <c r="S5" s="141"/>
      <c r="T5" s="54"/>
    </row>
    <row r="6" spans="1:20" ht="16.5" customHeight="1" x14ac:dyDescent="0.25">
      <c r="A6" s="54"/>
      <c r="B6" s="71" t="s">
        <v>57</v>
      </c>
      <c r="C6" s="143">
        <v>0</v>
      </c>
      <c r="D6" s="143"/>
      <c r="E6" s="143"/>
      <c r="F6" s="54"/>
      <c r="H6" s="54"/>
      <c r="I6" s="71" t="s">
        <v>57</v>
      </c>
      <c r="J6" s="143">
        <v>0</v>
      </c>
      <c r="K6" s="143"/>
      <c r="L6" s="143"/>
      <c r="M6" s="54"/>
      <c r="O6" s="54"/>
      <c r="P6" s="71" t="s">
        <v>57</v>
      </c>
      <c r="Q6" s="143">
        <v>0</v>
      </c>
      <c r="R6" s="143"/>
      <c r="S6" s="143"/>
      <c r="T6" s="54"/>
    </row>
    <row r="7" spans="1:20" ht="15.75" customHeight="1" x14ac:dyDescent="0.25">
      <c r="A7" s="54"/>
      <c r="B7" s="71" t="s">
        <v>58</v>
      </c>
      <c r="C7" s="143">
        <v>0</v>
      </c>
      <c r="D7" s="143"/>
      <c r="E7" s="143"/>
      <c r="F7" s="54"/>
      <c r="H7" s="54"/>
      <c r="I7" s="71" t="s">
        <v>58</v>
      </c>
      <c r="J7" s="143">
        <v>0</v>
      </c>
      <c r="K7" s="143"/>
      <c r="L7" s="143"/>
      <c r="M7" s="54"/>
      <c r="O7" s="54"/>
      <c r="P7" s="71" t="s">
        <v>58</v>
      </c>
      <c r="Q7" s="143">
        <v>0</v>
      </c>
      <c r="R7" s="143"/>
      <c r="S7" s="143"/>
      <c r="T7" s="54"/>
    </row>
    <row r="8" spans="1:20" ht="16.5" thickBot="1" x14ac:dyDescent="0.3">
      <c r="A8" s="54"/>
      <c r="B8" s="71" t="s">
        <v>59</v>
      </c>
      <c r="C8" s="151">
        <v>0</v>
      </c>
      <c r="D8" s="151"/>
      <c r="E8" s="151"/>
      <c r="F8" s="54"/>
      <c r="H8" s="54"/>
      <c r="I8" s="71" t="s">
        <v>59</v>
      </c>
      <c r="J8" s="151">
        <v>0</v>
      </c>
      <c r="K8" s="151"/>
      <c r="L8" s="151"/>
      <c r="M8" s="54"/>
      <c r="O8" s="54"/>
      <c r="P8" s="71" t="s">
        <v>59</v>
      </c>
      <c r="Q8" s="151">
        <v>0</v>
      </c>
      <c r="R8" s="151"/>
      <c r="S8" s="151"/>
      <c r="T8" s="54"/>
    </row>
    <row r="9" spans="1:20" ht="17.25" thickTop="1" thickBot="1" x14ac:dyDescent="0.3">
      <c r="A9" s="56" t="s">
        <v>65</v>
      </c>
      <c r="B9" s="54"/>
      <c r="C9" s="153">
        <f>SUM(C5+C6+C7+C8)</f>
        <v>0</v>
      </c>
      <c r="D9" s="153"/>
      <c r="E9" s="153"/>
      <c r="F9" s="54"/>
      <c r="H9" s="56" t="s">
        <v>65</v>
      </c>
      <c r="I9" s="54"/>
      <c r="J9" s="153">
        <f>SUM(J5+J6+J7+J8)</f>
        <v>0</v>
      </c>
      <c r="K9" s="153"/>
      <c r="L9" s="153"/>
      <c r="M9" s="54"/>
      <c r="O9" s="56" t="s">
        <v>65</v>
      </c>
      <c r="P9" s="54"/>
      <c r="Q9" s="153">
        <f>SUM(Q5+Q6+Q7+Q8)</f>
        <v>0</v>
      </c>
      <c r="R9" s="153"/>
      <c r="S9" s="153"/>
      <c r="T9" s="54"/>
    </row>
    <row r="10" spans="1:20" ht="16.5" thickTop="1" x14ac:dyDescent="0.25">
      <c r="A10" s="54"/>
      <c r="B10" s="54"/>
      <c r="C10" s="68"/>
      <c r="D10" s="68"/>
      <c r="E10" s="68"/>
      <c r="F10" s="54"/>
      <c r="H10" s="54"/>
      <c r="I10" s="54"/>
      <c r="J10" s="68"/>
      <c r="K10" s="68"/>
      <c r="L10" s="68"/>
      <c r="M10" s="54"/>
      <c r="O10" s="54"/>
      <c r="P10" s="54"/>
      <c r="Q10" s="68"/>
      <c r="R10" s="68"/>
      <c r="S10" s="68"/>
      <c r="T10" s="54"/>
    </row>
    <row r="11" spans="1:20" ht="15.75" x14ac:dyDescent="0.25">
      <c r="A11" s="56" t="s">
        <v>60</v>
      </c>
      <c r="B11" s="54"/>
      <c r="C11" s="70"/>
      <c r="D11" s="70" t="s">
        <v>74</v>
      </c>
      <c r="E11" s="70"/>
      <c r="F11" s="73" t="s">
        <v>126</v>
      </c>
      <c r="H11" s="56" t="s">
        <v>60</v>
      </c>
      <c r="I11" s="54"/>
      <c r="J11" s="70"/>
      <c r="K11" s="70" t="s">
        <v>74</v>
      </c>
      <c r="L11" s="70"/>
      <c r="M11" s="73" t="s">
        <v>126</v>
      </c>
      <c r="O11" s="56" t="s">
        <v>60</v>
      </c>
      <c r="P11" s="54"/>
      <c r="Q11" s="70"/>
      <c r="R11" s="70" t="s">
        <v>74</v>
      </c>
      <c r="S11" s="70"/>
      <c r="T11" s="73" t="s">
        <v>126</v>
      </c>
    </row>
    <row r="12" spans="1:20" ht="15.75" x14ac:dyDescent="0.25">
      <c r="A12" s="54"/>
      <c r="B12" s="71" t="s">
        <v>61</v>
      </c>
      <c r="C12" s="149">
        <f>C5*F12</f>
        <v>0</v>
      </c>
      <c r="D12" s="149"/>
      <c r="E12" s="149"/>
      <c r="F12" s="74">
        <v>0</v>
      </c>
      <c r="H12" s="54"/>
      <c r="I12" s="71" t="s">
        <v>61</v>
      </c>
      <c r="J12" s="149">
        <f>J5*M12</f>
        <v>0</v>
      </c>
      <c r="K12" s="149"/>
      <c r="L12" s="149"/>
      <c r="M12" s="74">
        <v>0</v>
      </c>
      <c r="O12" s="54"/>
      <c r="P12" s="71" t="s">
        <v>61</v>
      </c>
      <c r="Q12" s="149">
        <f>Q5*T12</f>
        <v>0</v>
      </c>
      <c r="R12" s="149"/>
      <c r="S12" s="149"/>
      <c r="T12" s="74">
        <v>0</v>
      </c>
    </row>
    <row r="13" spans="1:20" ht="15.75" x14ac:dyDescent="0.25">
      <c r="A13" s="54"/>
      <c r="B13" s="71" t="s">
        <v>62</v>
      </c>
      <c r="C13" s="149">
        <f t="shared" ref="C13:C16" si="0">C6*F13</f>
        <v>0</v>
      </c>
      <c r="D13" s="149"/>
      <c r="E13" s="149"/>
      <c r="F13" s="74">
        <v>0</v>
      </c>
      <c r="H13" s="54"/>
      <c r="I13" s="71" t="s">
        <v>62</v>
      </c>
      <c r="J13" s="149">
        <f t="shared" ref="J13:J16" si="1">J6*M13</f>
        <v>0</v>
      </c>
      <c r="K13" s="149"/>
      <c r="L13" s="149"/>
      <c r="M13" s="74">
        <v>0</v>
      </c>
      <c r="O13" s="54"/>
      <c r="P13" s="71" t="s">
        <v>62</v>
      </c>
      <c r="Q13" s="149">
        <f t="shared" ref="Q13:Q16" si="2">Q6*T13</f>
        <v>0</v>
      </c>
      <c r="R13" s="149"/>
      <c r="S13" s="149"/>
      <c r="T13" s="74">
        <v>0</v>
      </c>
    </row>
    <row r="14" spans="1:20" ht="15.75" x14ac:dyDescent="0.25">
      <c r="A14" s="54"/>
      <c r="B14" s="71" t="s">
        <v>63</v>
      </c>
      <c r="C14" s="149">
        <f t="shared" si="0"/>
        <v>0</v>
      </c>
      <c r="D14" s="149"/>
      <c r="E14" s="149"/>
      <c r="F14" s="74">
        <v>0</v>
      </c>
      <c r="H14" s="54"/>
      <c r="I14" s="71" t="s">
        <v>63</v>
      </c>
      <c r="J14" s="149">
        <f t="shared" si="1"/>
        <v>0</v>
      </c>
      <c r="K14" s="149"/>
      <c r="L14" s="149"/>
      <c r="M14" s="74">
        <v>0</v>
      </c>
      <c r="O14" s="54"/>
      <c r="P14" s="71" t="s">
        <v>63</v>
      </c>
      <c r="Q14" s="149">
        <f t="shared" si="2"/>
        <v>0</v>
      </c>
      <c r="R14" s="149"/>
      <c r="S14" s="149"/>
      <c r="T14" s="74">
        <v>0</v>
      </c>
    </row>
    <row r="15" spans="1:20" ht="15.75" x14ac:dyDescent="0.25">
      <c r="A15" s="54"/>
      <c r="B15" s="71" t="s">
        <v>64</v>
      </c>
      <c r="C15" s="149">
        <f t="shared" si="0"/>
        <v>0</v>
      </c>
      <c r="D15" s="149"/>
      <c r="E15" s="149"/>
      <c r="F15" s="74">
        <v>0</v>
      </c>
      <c r="H15" s="54"/>
      <c r="I15" s="71" t="s">
        <v>64</v>
      </c>
      <c r="J15" s="149">
        <f t="shared" si="1"/>
        <v>0</v>
      </c>
      <c r="K15" s="149"/>
      <c r="L15" s="149"/>
      <c r="M15" s="74">
        <v>0</v>
      </c>
      <c r="O15" s="54"/>
      <c r="P15" s="71" t="s">
        <v>64</v>
      </c>
      <c r="Q15" s="149">
        <f t="shared" si="2"/>
        <v>0</v>
      </c>
      <c r="R15" s="149"/>
      <c r="S15" s="149"/>
      <c r="T15" s="74">
        <v>0</v>
      </c>
    </row>
    <row r="16" spans="1:20" ht="16.5" thickBot="1" x14ac:dyDescent="0.3">
      <c r="A16" s="54"/>
      <c r="B16" s="71" t="s">
        <v>79</v>
      </c>
      <c r="C16" s="149">
        <f t="shared" si="0"/>
        <v>0</v>
      </c>
      <c r="D16" s="149"/>
      <c r="E16" s="149"/>
      <c r="F16" s="74">
        <v>0</v>
      </c>
      <c r="H16" s="54"/>
      <c r="I16" s="71" t="s">
        <v>79</v>
      </c>
      <c r="J16" s="149">
        <f t="shared" si="1"/>
        <v>0</v>
      </c>
      <c r="K16" s="149"/>
      <c r="L16" s="149"/>
      <c r="M16" s="74">
        <v>0</v>
      </c>
      <c r="O16" s="54"/>
      <c r="P16" s="71" t="s">
        <v>79</v>
      </c>
      <c r="Q16" s="149">
        <f t="shared" si="2"/>
        <v>0</v>
      </c>
      <c r="R16" s="149"/>
      <c r="S16" s="149"/>
      <c r="T16" s="74">
        <v>0</v>
      </c>
    </row>
    <row r="17" spans="1:20" ht="17.25" thickTop="1" thickBot="1" x14ac:dyDescent="0.3">
      <c r="A17" s="56" t="s">
        <v>66</v>
      </c>
      <c r="B17" s="54"/>
      <c r="C17" s="153">
        <f>SUM(C11:C16)</f>
        <v>0</v>
      </c>
      <c r="D17" s="153"/>
      <c r="E17" s="153"/>
      <c r="F17" s="54"/>
      <c r="H17" s="56" t="s">
        <v>66</v>
      </c>
      <c r="I17" s="54"/>
      <c r="J17" s="153">
        <f>SUM(J11:J16)</f>
        <v>0</v>
      </c>
      <c r="K17" s="153"/>
      <c r="L17" s="153"/>
      <c r="M17" s="54"/>
      <c r="O17" s="56" t="s">
        <v>66</v>
      </c>
      <c r="P17" s="54"/>
      <c r="Q17" s="153">
        <f>SUM(Q11:Q16)</f>
        <v>0</v>
      </c>
      <c r="R17" s="153"/>
      <c r="S17" s="153"/>
      <c r="T17" s="54"/>
    </row>
    <row r="18" spans="1:20" ht="17.25" thickTop="1" thickBot="1" x14ac:dyDescent="0.3">
      <c r="A18" s="54"/>
      <c r="B18" s="54"/>
      <c r="C18" s="68"/>
      <c r="D18" s="68"/>
      <c r="E18" s="68"/>
      <c r="F18" s="54"/>
      <c r="H18" s="54"/>
      <c r="I18" s="54"/>
      <c r="J18" s="68"/>
      <c r="K18" s="68"/>
      <c r="L18" s="68"/>
      <c r="M18" s="54"/>
      <c r="O18" s="54"/>
      <c r="P18" s="54"/>
      <c r="Q18" s="68"/>
      <c r="R18" s="68"/>
      <c r="S18" s="68"/>
      <c r="T18" s="54"/>
    </row>
    <row r="19" spans="1:20" ht="17.25" thickTop="1" thickBot="1" x14ac:dyDescent="0.3">
      <c r="A19" s="56" t="s">
        <v>67</v>
      </c>
      <c r="B19" s="54"/>
      <c r="C19" s="153">
        <f>C9-C17</f>
        <v>0</v>
      </c>
      <c r="D19" s="153"/>
      <c r="E19" s="153"/>
      <c r="F19" s="57" t="s">
        <v>68</v>
      </c>
      <c r="H19" s="56" t="s">
        <v>67</v>
      </c>
      <c r="I19" s="54"/>
      <c r="J19" s="153">
        <f>J9-J17</f>
        <v>0</v>
      </c>
      <c r="K19" s="153"/>
      <c r="L19" s="153"/>
      <c r="M19" s="57" t="s">
        <v>68</v>
      </c>
      <c r="O19" s="56" t="s">
        <v>67</v>
      </c>
      <c r="P19" s="54"/>
      <c r="Q19" s="153">
        <f>Q9-Q17</f>
        <v>0</v>
      </c>
      <c r="R19" s="153"/>
      <c r="S19" s="153"/>
      <c r="T19" s="57" t="s">
        <v>68</v>
      </c>
    </row>
    <row r="20" spans="1:20" ht="16.5" thickTop="1" x14ac:dyDescent="0.25">
      <c r="A20" s="54"/>
      <c r="B20" s="54"/>
      <c r="C20" s="68"/>
      <c r="D20" s="68"/>
      <c r="E20" s="68"/>
      <c r="F20" s="54"/>
      <c r="H20" s="54"/>
      <c r="I20" s="54"/>
      <c r="J20" s="68"/>
      <c r="K20" s="68"/>
      <c r="L20" s="68"/>
      <c r="M20" s="54"/>
      <c r="O20" s="54"/>
      <c r="P20" s="54"/>
      <c r="Q20" s="68"/>
      <c r="R20" s="68"/>
      <c r="S20" s="68"/>
      <c r="T20" s="54"/>
    </row>
    <row r="21" spans="1:20" ht="15.75" x14ac:dyDescent="0.25">
      <c r="A21" s="56" t="s">
        <v>69</v>
      </c>
      <c r="B21" s="54"/>
      <c r="C21" s="69"/>
      <c r="D21" s="69"/>
      <c r="E21" s="69"/>
      <c r="F21" s="54"/>
      <c r="H21" s="56" t="s">
        <v>69</v>
      </c>
      <c r="I21" s="54"/>
      <c r="J21" s="69"/>
      <c r="K21" s="69"/>
      <c r="L21" s="69"/>
      <c r="M21" s="54"/>
      <c r="O21" s="56" t="s">
        <v>69</v>
      </c>
      <c r="P21" s="54"/>
      <c r="Q21" s="69"/>
      <c r="R21" s="69"/>
      <c r="S21" s="69"/>
      <c r="T21" s="54"/>
    </row>
    <row r="22" spans="1:20" ht="15.75" x14ac:dyDescent="0.25">
      <c r="A22" s="54"/>
      <c r="B22" s="71" t="s">
        <v>78</v>
      </c>
      <c r="C22" s="141">
        <v>0</v>
      </c>
      <c r="D22" s="141"/>
      <c r="E22" s="141"/>
      <c r="F22" s="58"/>
      <c r="G22" s="53"/>
      <c r="H22" s="54"/>
      <c r="I22" s="71" t="s">
        <v>78</v>
      </c>
      <c r="J22" s="141">
        <v>0</v>
      </c>
      <c r="K22" s="141"/>
      <c r="L22" s="141"/>
      <c r="M22" s="58"/>
      <c r="O22" s="54"/>
      <c r="P22" s="71" t="s">
        <v>78</v>
      </c>
      <c r="Q22" s="141">
        <v>0</v>
      </c>
      <c r="R22" s="141"/>
      <c r="S22" s="141"/>
      <c r="T22" s="58"/>
    </row>
    <row r="23" spans="1:20" ht="15.75" x14ac:dyDescent="0.25">
      <c r="A23" s="54"/>
      <c r="B23" s="71" t="s">
        <v>70</v>
      </c>
      <c r="C23" s="143">
        <v>0</v>
      </c>
      <c r="D23" s="143"/>
      <c r="E23" s="143"/>
      <c r="F23" s="58"/>
      <c r="G23" s="53"/>
      <c r="H23" s="54"/>
      <c r="I23" s="71" t="s">
        <v>70</v>
      </c>
      <c r="J23" s="143">
        <v>0</v>
      </c>
      <c r="K23" s="143"/>
      <c r="L23" s="143"/>
      <c r="M23" s="58"/>
      <c r="O23" s="54"/>
      <c r="P23" s="71" t="s">
        <v>70</v>
      </c>
      <c r="Q23" s="143">
        <v>0</v>
      </c>
      <c r="R23" s="143"/>
      <c r="S23" s="143"/>
      <c r="T23" s="58"/>
    </row>
    <row r="24" spans="1:20" ht="15.75" x14ac:dyDescent="0.25">
      <c r="A24" s="54"/>
      <c r="B24" s="71" t="s">
        <v>75</v>
      </c>
      <c r="C24" s="143">
        <v>0</v>
      </c>
      <c r="D24" s="143"/>
      <c r="E24" s="143"/>
      <c r="F24" s="58"/>
      <c r="G24" s="53"/>
      <c r="H24" s="54"/>
      <c r="I24" s="71" t="s">
        <v>75</v>
      </c>
      <c r="J24" s="143">
        <v>0</v>
      </c>
      <c r="K24" s="143"/>
      <c r="L24" s="143"/>
      <c r="M24" s="58"/>
      <c r="O24" s="54"/>
      <c r="P24" s="71" t="s">
        <v>75</v>
      </c>
      <c r="Q24" s="143">
        <v>0</v>
      </c>
      <c r="R24" s="143"/>
      <c r="S24" s="143"/>
      <c r="T24" s="58"/>
    </row>
    <row r="25" spans="1:20" ht="15.75" x14ac:dyDescent="0.25">
      <c r="A25" s="54"/>
      <c r="B25" s="71" t="s">
        <v>83</v>
      </c>
      <c r="C25" s="143">
        <v>0</v>
      </c>
      <c r="D25" s="143"/>
      <c r="E25" s="143"/>
      <c r="F25" s="58"/>
      <c r="G25" s="53"/>
      <c r="H25" s="54"/>
      <c r="I25" s="71" t="s">
        <v>83</v>
      </c>
      <c r="J25" s="143">
        <v>0</v>
      </c>
      <c r="K25" s="143"/>
      <c r="L25" s="143"/>
      <c r="M25" s="58"/>
      <c r="O25" s="54"/>
      <c r="P25" s="71" t="s">
        <v>83</v>
      </c>
      <c r="Q25" s="143">
        <v>0</v>
      </c>
      <c r="R25" s="143"/>
      <c r="S25" s="143"/>
      <c r="T25" s="58"/>
    </row>
    <row r="26" spans="1:20" ht="15.75" x14ac:dyDescent="0.25">
      <c r="A26" s="54"/>
      <c r="B26" s="71" t="s">
        <v>76</v>
      </c>
      <c r="C26" s="143">
        <v>0</v>
      </c>
      <c r="D26" s="143"/>
      <c r="E26" s="143"/>
      <c r="F26" s="58"/>
      <c r="G26" s="53"/>
      <c r="H26" s="54"/>
      <c r="I26" s="71" t="s">
        <v>76</v>
      </c>
      <c r="J26" s="143">
        <v>0</v>
      </c>
      <c r="K26" s="143"/>
      <c r="L26" s="143"/>
      <c r="M26" s="58"/>
      <c r="O26" s="54"/>
      <c r="P26" s="71" t="s">
        <v>76</v>
      </c>
      <c r="Q26" s="143">
        <v>0</v>
      </c>
      <c r="R26" s="143"/>
      <c r="S26" s="143"/>
      <c r="T26" s="58"/>
    </row>
    <row r="27" spans="1:20" ht="15.75" x14ac:dyDescent="0.25">
      <c r="A27" s="54"/>
      <c r="B27" s="71" t="s">
        <v>80</v>
      </c>
      <c r="C27" s="143">
        <v>0</v>
      </c>
      <c r="D27" s="143"/>
      <c r="E27" s="143"/>
      <c r="F27" s="58"/>
      <c r="G27" s="53"/>
      <c r="H27" s="54"/>
      <c r="I27" s="71" t="s">
        <v>80</v>
      </c>
      <c r="J27" s="143">
        <v>0</v>
      </c>
      <c r="K27" s="143"/>
      <c r="L27" s="143"/>
      <c r="M27" s="58"/>
      <c r="O27" s="54"/>
      <c r="P27" s="71" t="s">
        <v>80</v>
      </c>
      <c r="Q27" s="143">
        <v>0</v>
      </c>
      <c r="R27" s="143"/>
      <c r="S27" s="143"/>
      <c r="T27" s="58"/>
    </row>
    <row r="28" spans="1:20" ht="15.75" x14ac:dyDescent="0.25">
      <c r="A28" s="54"/>
      <c r="B28" s="71" t="s">
        <v>81</v>
      </c>
      <c r="C28" s="143">
        <v>0</v>
      </c>
      <c r="D28" s="143"/>
      <c r="E28" s="143"/>
      <c r="F28" s="58"/>
      <c r="G28" s="53"/>
      <c r="H28" s="54"/>
      <c r="I28" s="71" t="s">
        <v>81</v>
      </c>
      <c r="J28" s="143">
        <v>0</v>
      </c>
      <c r="K28" s="143"/>
      <c r="L28" s="143"/>
      <c r="M28" s="58"/>
      <c r="O28" s="54"/>
      <c r="P28" s="71" t="s">
        <v>81</v>
      </c>
      <c r="Q28" s="143">
        <v>0</v>
      </c>
      <c r="R28" s="143"/>
      <c r="S28" s="143"/>
      <c r="T28" s="58"/>
    </row>
    <row r="29" spans="1:20" ht="15.75" x14ac:dyDescent="0.25">
      <c r="A29" s="54"/>
      <c r="B29" s="71" t="s">
        <v>82</v>
      </c>
      <c r="C29" s="143">
        <v>0</v>
      </c>
      <c r="D29" s="143"/>
      <c r="E29" s="143"/>
      <c r="F29" s="58"/>
      <c r="G29" s="53"/>
      <c r="H29" s="54"/>
      <c r="I29" s="71" t="s">
        <v>82</v>
      </c>
      <c r="J29" s="143">
        <v>0</v>
      </c>
      <c r="K29" s="143"/>
      <c r="L29" s="143"/>
      <c r="M29" s="58"/>
      <c r="O29" s="54"/>
      <c r="P29" s="71" t="s">
        <v>82</v>
      </c>
      <c r="Q29" s="143">
        <v>0</v>
      </c>
      <c r="R29" s="143"/>
      <c r="S29" s="143"/>
      <c r="T29" s="58"/>
    </row>
    <row r="30" spans="1:20" ht="15.75" x14ac:dyDescent="0.25">
      <c r="A30" s="54"/>
      <c r="B30" s="71" t="s">
        <v>71</v>
      </c>
      <c r="C30" s="143">
        <v>0</v>
      </c>
      <c r="D30" s="143"/>
      <c r="E30" s="143"/>
      <c r="F30" s="58"/>
      <c r="G30" s="53"/>
      <c r="H30" s="54"/>
      <c r="I30" s="71" t="s">
        <v>71</v>
      </c>
      <c r="J30" s="143">
        <v>0</v>
      </c>
      <c r="K30" s="143"/>
      <c r="L30" s="143"/>
      <c r="M30" s="58"/>
      <c r="O30" s="54"/>
      <c r="P30" s="71" t="s">
        <v>71</v>
      </c>
      <c r="Q30" s="143">
        <v>0</v>
      </c>
      <c r="R30" s="143"/>
      <c r="S30" s="143"/>
      <c r="T30" s="58"/>
    </row>
    <row r="31" spans="1:20" ht="15.75" x14ac:dyDescent="0.25">
      <c r="A31" s="54"/>
      <c r="B31" s="71" t="s">
        <v>87</v>
      </c>
      <c r="C31" s="143">
        <v>0</v>
      </c>
      <c r="D31" s="143"/>
      <c r="E31" s="143"/>
      <c r="F31" s="58"/>
      <c r="G31" s="53"/>
      <c r="H31" s="54"/>
      <c r="I31" s="71" t="s">
        <v>87</v>
      </c>
      <c r="J31" s="143">
        <v>0</v>
      </c>
      <c r="K31" s="143"/>
      <c r="L31" s="143"/>
      <c r="M31" s="58"/>
      <c r="O31" s="54"/>
      <c r="P31" s="71" t="s">
        <v>87</v>
      </c>
      <c r="Q31" s="143">
        <v>0</v>
      </c>
      <c r="R31" s="143"/>
      <c r="S31" s="143"/>
      <c r="T31" s="58"/>
    </row>
    <row r="32" spans="1:20" ht="15.75" x14ac:dyDescent="0.25">
      <c r="A32" s="54"/>
      <c r="B32" s="71" t="s">
        <v>84</v>
      </c>
      <c r="C32" s="149">
        <f>Amortization!G25</f>
        <v>1147.4887686633197</v>
      </c>
      <c r="D32" s="149"/>
      <c r="E32" s="149"/>
      <c r="F32" s="58"/>
      <c r="G32" s="53"/>
      <c r="H32" s="54"/>
      <c r="I32" s="71" t="s">
        <v>84</v>
      </c>
      <c r="J32" s="149">
        <f>Amortization!G38</f>
        <v>916.55003328694363</v>
      </c>
      <c r="K32" s="149"/>
      <c r="L32" s="149"/>
      <c r="M32" s="58"/>
      <c r="O32" s="54"/>
      <c r="P32" s="71" t="s">
        <v>84</v>
      </c>
      <c r="Q32" s="149">
        <f>Amortization!G51</f>
        <v>673.79603391430476</v>
      </c>
      <c r="R32" s="149"/>
      <c r="S32" s="149"/>
      <c r="T32" s="58"/>
    </row>
    <row r="33" spans="1:20" ht="15.75" x14ac:dyDescent="0.25">
      <c r="A33" s="54"/>
      <c r="B33" s="71" t="s">
        <v>85</v>
      </c>
      <c r="C33" s="143">
        <v>0</v>
      </c>
      <c r="D33" s="143"/>
      <c r="E33" s="143"/>
      <c r="F33" s="58"/>
      <c r="G33" s="53"/>
      <c r="H33" s="54"/>
      <c r="I33" s="71" t="s">
        <v>85</v>
      </c>
      <c r="J33" s="143">
        <v>0</v>
      </c>
      <c r="K33" s="143"/>
      <c r="L33" s="143"/>
      <c r="M33" s="58"/>
      <c r="O33" s="54"/>
      <c r="P33" s="71" t="s">
        <v>85</v>
      </c>
      <c r="Q33" s="143">
        <v>0</v>
      </c>
      <c r="R33" s="143"/>
      <c r="S33" s="143"/>
      <c r="T33" s="58"/>
    </row>
    <row r="34" spans="1:20" ht="15.75" x14ac:dyDescent="0.25">
      <c r="A34" s="54"/>
      <c r="B34" s="71" t="s">
        <v>72</v>
      </c>
      <c r="C34" s="143">
        <v>0</v>
      </c>
      <c r="D34" s="143"/>
      <c r="E34" s="143"/>
      <c r="F34" s="58"/>
      <c r="G34" s="53"/>
      <c r="H34" s="54"/>
      <c r="I34" s="71" t="s">
        <v>72</v>
      </c>
      <c r="J34" s="143">
        <v>0</v>
      </c>
      <c r="K34" s="143"/>
      <c r="L34" s="143"/>
      <c r="M34" s="58"/>
      <c r="O34" s="54"/>
      <c r="P34" s="71" t="s">
        <v>72</v>
      </c>
      <c r="Q34" s="143">
        <v>0</v>
      </c>
      <c r="R34" s="143"/>
      <c r="S34" s="143"/>
      <c r="T34" s="58"/>
    </row>
    <row r="35" spans="1:20" ht="15.75" x14ac:dyDescent="0.25">
      <c r="A35" s="54"/>
      <c r="B35" s="71" t="s">
        <v>86</v>
      </c>
      <c r="C35" s="143">
        <v>0</v>
      </c>
      <c r="D35" s="143"/>
      <c r="E35" s="143"/>
      <c r="F35" s="59"/>
      <c r="G35" s="53"/>
      <c r="H35" s="54"/>
      <c r="I35" s="71" t="s">
        <v>86</v>
      </c>
      <c r="J35" s="143">
        <v>0</v>
      </c>
      <c r="K35" s="143"/>
      <c r="L35" s="143"/>
      <c r="M35" s="59"/>
      <c r="O35" s="54"/>
      <c r="P35" s="71" t="s">
        <v>86</v>
      </c>
      <c r="Q35" s="143">
        <v>0</v>
      </c>
      <c r="R35" s="143"/>
      <c r="S35" s="143"/>
      <c r="T35" s="59"/>
    </row>
    <row r="36" spans="1:20" ht="15.75" x14ac:dyDescent="0.25">
      <c r="A36" s="54"/>
      <c r="B36" s="71" t="s">
        <v>88</v>
      </c>
      <c r="C36" s="143">
        <v>0</v>
      </c>
      <c r="D36" s="143"/>
      <c r="E36" s="143"/>
      <c r="F36" s="58"/>
      <c r="G36" s="53"/>
      <c r="H36" s="54"/>
      <c r="I36" s="71" t="s">
        <v>88</v>
      </c>
      <c r="J36" s="143">
        <v>0</v>
      </c>
      <c r="K36" s="143"/>
      <c r="L36" s="143"/>
      <c r="M36" s="58"/>
      <c r="O36" s="54"/>
      <c r="P36" s="71" t="s">
        <v>88</v>
      </c>
      <c r="Q36" s="143">
        <v>0</v>
      </c>
      <c r="R36" s="143"/>
      <c r="S36" s="143"/>
      <c r="T36" s="58"/>
    </row>
    <row r="37" spans="1:20" ht="15.75" x14ac:dyDescent="0.25">
      <c r="A37" s="54"/>
      <c r="B37" s="71" t="s">
        <v>77</v>
      </c>
      <c r="C37" s="143">
        <v>0</v>
      </c>
      <c r="D37" s="143"/>
      <c r="E37" s="143"/>
      <c r="F37" s="58"/>
      <c r="G37" s="53"/>
      <c r="H37" s="54"/>
      <c r="I37" s="71" t="s">
        <v>77</v>
      </c>
      <c r="J37" s="143">
        <v>0</v>
      </c>
      <c r="K37" s="143"/>
      <c r="L37" s="143"/>
      <c r="M37" s="58"/>
      <c r="O37" s="54"/>
      <c r="P37" s="71" t="s">
        <v>77</v>
      </c>
      <c r="Q37" s="143">
        <v>0</v>
      </c>
      <c r="R37" s="143"/>
      <c r="S37" s="143"/>
      <c r="T37" s="58"/>
    </row>
    <row r="38" spans="1:20" ht="15.75" x14ac:dyDescent="0.25">
      <c r="A38" s="54"/>
      <c r="B38" s="71" t="s">
        <v>89</v>
      </c>
      <c r="C38" s="143">
        <v>0</v>
      </c>
      <c r="D38" s="143"/>
      <c r="E38" s="143"/>
      <c r="F38" s="58"/>
      <c r="G38" s="53"/>
      <c r="H38" s="54"/>
      <c r="I38" s="71" t="s">
        <v>89</v>
      </c>
      <c r="J38" s="143">
        <v>0</v>
      </c>
      <c r="K38" s="143"/>
      <c r="L38" s="143"/>
      <c r="M38" s="58"/>
      <c r="O38" s="54"/>
      <c r="P38" s="71" t="s">
        <v>89</v>
      </c>
      <c r="Q38" s="143">
        <v>0</v>
      </c>
      <c r="R38" s="143"/>
      <c r="S38" s="143"/>
      <c r="T38" s="58"/>
    </row>
    <row r="39" spans="1:20" ht="15.75" x14ac:dyDescent="0.25">
      <c r="A39" s="54"/>
      <c r="B39" s="71" t="s">
        <v>73</v>
      </c>
      <c r="C39" s="143">
        <v>0</v>
      </c>
      <c r="D39" s="143"/>
      <c r="E39" s="143"/>
      <c r="F39" s="58"/>
      <c r="G39" s="53"/>
      <c r="H39" s="54"/>
      <c r="I39" s="71" t="s">
        <v>73</v>
      </c>
      <c r="J39" s="143">
        <v>0</v>
      </c>
      <c r="K39" s="143"/>
      <c r="L39" s="143"/>
      <c r="M39" s="58"/>
      <c r="O39" s="54"/>
      <c r="P39" s="71" t="s">
        <v>73</v>
      </c>
      <c r="Q39" s="143">
        <v>0</v>
      </c>
      <c r="R39" s="143"/>
      <c r="S39" s="143"/>
      <c r="T39" s="58"/>
    </row>
    <row r="40" spans="1:20" ht="15.75" x14ac:dyDescent="0.25">
      <c r="A40" s="54"/>
      <c r="B40" s="71" t="s">
        <v>90</v>
      </c>
      <c r="C40" s="143">
        <v>0</v>
      </c>
      <c r="D40" s="143"/>
      <c r="E40" s="143"/>
      <c r="F40" s="58"/>
      <c r="G40" s="53"/>
      <c r="H40" s="54"/>
      <c r="I40" s="71" t="s">
        <v>90</v>
      </c>
      <c r="J40" s="143">
        <v>0</v>
      </c>
      <c r="K40" s="143"/>
      <c r="L40" s="143"/>
      <c r="M40" s="58"/>
      <c r="O40" s="54"/>
      <c r="P40" s="71" t="s">
        <v>90</v>
      </c>
      <c r="Q40" s="143">
        <v>0</v>
      </c>
      <c r="R40" s="143"/>
      <c r="S40" s="143"/>
      <c r="T40" s="58"/>
    </row>
    <row r="41" spans="1:20" ht="15.75" x14ac:dyDescent="0.25">
      <c r="A41" s="54"/>
      <c r="B41" s="71" t="s">
        <v>91</v>
      </c>
      <c r="C41" s="143">
        <v>0</v>
      </c>
      <c r="D41" s="143"/>
      <c r="E41" s="143"/>
      <c r="F41" s="58"/>
      <c r="G41" s="53"/>
      <c r="H41" s="54"/>
      <c r="I41" s="71" t="s">
        <v>91</v>
      </c>
      <c r="J41" s="143">
        <v>0</v>
      </c>
      <c r="K41" s="143"/>
      <c r="L41" s="143"/>
      <c r="M41" s="58"/>
      <c r="O41" s="54"/>
      <c r="P41" s="71" t="s">
        <v>91</v>
      </c>
      <c r="Q41" s="143">
        <v>0</v>
      </c>
      <c r="R41" s="143"/>
      <c r="S41" s="143"/>
      <c r="T41" s="58"/>
    </row>
    <row r="42" spans="1:20" ht="15.75" x14ac:dyDescent="0.25">
      <c r="A42" s="54"/>
      <c r="B42" s="71" t="s">
        <v>92</v>
      </c>
      <c r="C42" s="143">
        <v>0</v>
      </c>
      <c r="D42" s="143"/>
      <c r="E42" s="143"/>
      <c r="F42" s="58"/>
      <c r="G42" s="53"/>
      <c r="H42" s="54"/>
      <c r="I42" s="71" t="s">
        <v>92</v>
      </c>
      <c r="J42" s="143">
        <v>0</v>
      </c>
      <c r="K42" s="143"/>
      <c r="L42" s="143"/>
      <c r="M42" s="58"/>
      <c r="O42" s="54"/>
      <c r="P42" s="71" t="s">
        <v>92</v>
      </c>
      <c r="Q42" s="143">
        <v>0</v>
      </c>
      <c r="R42" s="143"/>
      <c r="S42" s="143"/>
      <c r="T42" s="58"/>
    </row>
    <row r="43" spans="1:20" ht="15.75" x14ac:dyDescent="0.25">
      <c r="A43" s="54"/>
      <c r="B43" s="71" t="s">
        <v>98</v>
      </c>
      <c r="C43" s="143">
        <v>0</v>
      </c>
      <c r="D43" s="143"/>
      <c r="E43" s="143"/>
      <c r="F43" s="58"/>
      <c r="G43" s="53"/>
      <c r="H43" s="54"/>
      <c r="I43" s="71" t="s">
        <v>98</v>
      </c>
      <c r="J43" s="143">
        <v>0</v>
      </c>
      <c r="K43" s="143"/>
      <c r="L43" s="143"/>
      <c r="M43" s="58"/>
      <c r="O43" s="54"/>
      <c r="P43" s="71" t="s">
        <v>98</v>
      </c>
      <c r="Q43" s="143">
        <v>0</v>
      </c>
      <c r="R43" s="143"/>
      <c r="S43" s="143"/>
      <c r="T43" s="58"/>
    </row>
    <row r="44" spans="1:20" ht="15.75" x14ac:dyDescent="0.25">
      <c r="A44" s="54"/>
      <c r="B44" s="58" t="s">
        <v>93</v>
      </c>
      <c r="C44" s="143">
        <v>0</v>
      </c>
      <c r="D44" s="143"/>
      <c r="E44" s="143"/>
      <c r="F44" s="54"/>
      <c r="G44" s="53"/>
      <c r="H44" s="54"/>
      <c r="I44" s="58" t="s">
        <v>93</v>
      </c>
      <c r="J44" s="143">
        <v>0</v>
      </c>
      <c r="K44" s="143"/>
      <c r="L44" s="143"/>
      <c r="M44" s="54"/>
      <c r="O44" s="54"/>
      <c r="P44" s="58" t="s">
        <v>93</v>
      </c>
      <c r="Q44" s="143">
        <v>0</v>
      </c>
      <c r="R44" s="143"/>
      <c r="S44" s="143"/>
      <c r="T44" s="54"/>
    </row>
    <row r="45" spans="1:20" ht="15.75" x14ac:dyDescent="0.25">
      <c r="A45" s="54"/>
      <c r="B45" s="58" t="s">
        <v>96</v>
      </c>
      <c r="C45" s="143">
        <v>0</v>
      </c>
      <c r="D45" s="143"/>
      <c r="E45" s="143"/>
      <c r="F45" s="54"/>
      <c r="G45" s="53"/>
      <c r="H45" s="54"/>
      <c r="I45" s="58" t="s">
        <v>96</v>
      </c>
      <c r="J45" s="143">
        <v>0</v>
      </c>
      <c r="K45" s="143"/>
      <c r="L45" s="143"/>
      <c r="M45" s="54"/>
      <c r="O45" s="54"/>
      <c r="P45" s="58" t="s">
        <v>96</v>
      </c>
      <c r="Q45" s="143">
        <v>0</v>
      </c>
      <c r="R45" s="143"/>
      <c r="S45" s="143"/>
      <c r="T45" s="54"/>
    </row>
    <row r="46" spans="1:20" ht="15.75" x14ac:dyDescent="0.25">
      <c r="A46" s="54"/>
      <c r="B46" s="58" t="s">
        <v>94</v>
      </c>
      <c r="C46" s="143">
        <v>0</v>
      </c>
      <c r="D46" s="143"/>
      <c r="E46" s="143"/>
      <c r="F46" s="54"/>
      <c r="G46" s="53"/>
      <c r="H46" s="54"/>
      <c r="I46" s="58" t="s">
        <v>94</v>
      </c>
      <c r="J46" s="143">
        <v>0</v>
      </c>
      <c r="K46" s="143"/>
      <c r="L46" s="143"/>
      <c r="M46" s="54"/>
      <c r="O46" s="54"/>
      <c r="P46" s="58" t="s">
        <v>94</v>
      </c>
      <c r="Q46" s="143">
        <v>0</v>
      </c>
      <c r="R46" s="143"/>
      <c r="S46" s="143"/>
      <c r="T46" s="54"/>
    </row>
    <row r="47" spans="1:20" ht="15.75" x14ac:dyDescent="0.25">
      <c r="A47" s="54"/>
      <c r="B47" s="58" t="s">
        <v>95</v>
      </c>
      <c r="C47" s="143">
        <v>0</v>
      </c>
      <c r="D47" s="143"/>
      <c r="E47" s="143"/>
      <c r="F47" s="54"/>
      <c r="G47" s="53"/>
      <c r="H47" s="54"/>
      <c r="I47" s="58" t="s">
        <v>95</v>
      </c>
      <c r="J47" s="143">
        <v>0</v>
      </c>
      <c r="K47" s="143"/>
      <c r="L47" s="143"/>
      <c r="M47" s="54"/>
      <c r="O47" s="54"/>
      <c r="P47" s="58" t="s">
        <v>95</v>
      </c>
      <c r="Q47" s="143">
        <v>0</v>
      </c>
      <c r="R47" s="143"/>
      <c r="S47" s="143"/>
      <c r="T47" s="54"/>
    </row>
    <row r="48" spans="1:20" ht="15.75" x14ac:dyDescent="0.25">
      <c r="A48" s="54"/>
      <c r="B48" s="58" t="s">
        <v>97</v>
      </c>
      <c r="C48" s="143">
        <v>0</v>
      </c>
      <c r="D48" s="143"/>
      <c r="E48" s="143"/>
      <c r="F48" s="54"/>
      <c r="G48" s="53"/>
      <c r="H48" s="54"/>
      <c r="I48" s="58" t="s">
        <v>97</v>
      </c>
      <c r="J48" s="143">
        <v>0</v>
      </c>
      <c r="K48" s="143"/>
      <c r="L48" s="143"/>
      <c r="M48" s="54"/>
      <c r="O48" s="54"/>
      <c r="P48" s="58" t="s">
        <v>97</v>
      </c>
      <c r="Q48" s="143">
        <v>0</v>
      </c>
      <c r="R48" s="143"/>
      <c r="S48" s="143"/>
      <c r="T48" s="54"/>
    </row>
    <row r="49" spans="1:20" ht="15.75" x14ac:dyDescent="0.25">
      <c r="A49" s="54"/>
      <c r="B49" s="125" t="s">
        <v>163</v>
      </c>
      <c r="C49" s="148">
        <f>'Startup Worksheet'!C8</f>
        <v>0</v>
      </c>
      <c r="D49" s="149"/>
      <c r="E49" s="149"/>
      <c r="F49" s="54"/>
      <c r="G49" s="53"/>
      <c r="H49" s="54"/>
      <c r="I49" s="61" t="s">
        <v>74</v>
      </c>
      <c r="J49" s="142">
        <v>0</v>
      </c>
      <c r="K49" s="143"/>
      <c r="L49" s="143"/>
      <c r="M49" s="54"/>
      <c r="O49" s="54"/>
      <c r="P49" s="61"/>
      <c r="Q49" s="142">
        <v>0</v>
      </c>
      <c r="R49" s="143"/>
      <c r="S49" s="143"/>
      <c r="T49" s="54"/>
    </row>
    <row r="50" spans="1:20" ht="15.75" x14ac:dyDescent="0.25">
      <c r="A50" s="54"/>
      <c r="B50" s="61"/>
      <c r="C50" s="142">
        <v>0</v>
      </c>
      <c r="D50" s="143"/>
      <c r="E50" s="143"/>
      <c r="F50" s="54"/>
      <c r="G50" s="53"/>
      <c r="H50" s="54"/>
      <c r="I50" s="61"/>
      <c r="J50" s="142">
        <v>0</v>
      </c>
      <c r="K50" s="143"/>
      <c r="L50" s="143"/>
      <c r="M50" s="54"/>
      <c r="O50" s="54"/>
      <c r="P50" s="61"/>
      <c r="Q50" s="142">
        <v>0</v>
      </c>
      <c r="R50" s="143"/>
      <c r="S50" s="143"/>
      <c r="T50" s="54"/>
    </row>
    <row r="51" spans="1:20" ht="15.75" x14ac:dyDescent="0.25">
      <c r="A51" s="54"/>
      <c r="B51" s="61"/>
      <c r="C51" s="142">
        <v>0</v>
      </c>
      <c r="D51" s="143"/>
      <c r="E51" s="143"/>
      <c r="F51" s="54"/>
      <c r="G51" s="53"/>
      <c r="H51" s="54"/>
      <c r="I51" s="61"/>
      <c r="J51" s="142">
        <v>0</v>
      </c>
      <c r="K51" s="143"/>
      <c r="L51" s="143"/>
      <c r="M51" s="54"/>
      <c r="O51" s="54"/>
      <c r="P51" s="61"/>
      <c r="Q51" s="142">
        <v>0</v>
      </c>
      <c r="R51" s="143"/>
      <c r="S51" s="143"/>
      <c r="T51" s="54"/>
    </row>
    <row r="52" spans="1:20" ht="16.5" thickBot="1" x14ac:dyDescent="0.3">
      <c r="A52" s="54"/>
      <c r="B52" s="61"/>
      <c r="C52" s="150">
        <v>0</v>
      </c>
      <c r="D52" s="151"/>
      <c r="E52" s="151"/>
      <c r="F52" s="54"/>
      <c r="G52" s="53"/>
      <c r="H52" s="54"/>
      <c r="I52" s="61"/>
      <c r="J52" s="150">
        <v>0</v>
      </c>
      <c r="K52" s="151"/>
      <c r="L52" s="151"/>
      <c r="M52" s="54"/>
      <c r="O52" s="54"/>
      <c r="P52" s="61"/>
      <c r="Q52" s="150">
        <v>0</v>
      </c>
      <c r="R52" s="151"/>
      <c r="S52" s="151"/>
      <c r="T52" s="54"/>
    </row>
    <row r="53" spans="1:20" ht="17.25" thickTop="1" thickBot="1" x14ac:dyDescent="0.3">
      <c r="A53" s="56" t="s">
        <v>99</v>
      </c>
      <c r="B53" s="58"/>
      <c r="C53" s="144">
        <f>SUM(C22:E52)</f>
        <v>1147.4887686633197</v>
      </c>
      <c r="D53" s="144"/>
      <c r="E53" s="144"/>
      <c r="F53" s="54"/>
      <c r="G53" s="53"/>
      <c r="H53" s="56" t="s">
        <v>99</v>
      </c>
      <c r="I53" s="58"/>
      <c r="J53" s="144">
        <f>SUM(J22:L52)</f>
        <v>916.55003328694363</v>
      </c>
      <c r="K53" s="144"/>
      <c r="L53" s="144"/>
      <c r="M53" s="54"/>
      <c r="O53" s="56" t="s">
        <v>99</v>
      </c>
      <c r="P53" s="58"/>
      <c r="Q53" s="144">
        <f>SUM(Q22:S52)</f>
        <v>673.79603391430476</v>
      </c>
      <c r="R53" s="144"/>
      <c r="S53" s="144"/>
      <c r="T53" s="54"/>
    </row>
    <row r="54" spans="1:20" ht="17.25" thickTop="1" thickBot="1" x14ac:dyDescent="0.3">
      <c r="A54" s="54"/>
      <c r="B54" s="58"/>
      <c r="C54" s="68"/>
      <c r="D54" s="68"/>
      <c r="E54" s="68"/>
      <c r="F54" s="54"/>
      <c r="G54" s="53"/>
      <c r="H54" s="54"/>
      <c r="I54" s="58"/>
      <c r="J54" s="68"/>
      <c r="K54" s="68"/>
      <c r="L54" s="68"/>
      <c r="M54" s="54"/>
      <c r="O54" s="54"/>
      <c r="P54" s="58"/>
      <c r="Q54" s="68"/>
      <c r="R54" s="68"/>
      <c r="S54" s="68"/>
      <c r="T54" s="54"/>
    </row>
    <row r="55" spans="1:20" ht="17.25" thickTop="1" thickBot="1" x14ac:dyDescent="0.3">
      <c r="A55" s="56" t="s">
        <v>100</v>
      </c>
      <c r="B55" s="58"/>
      <c r="C55" s="153">
        <f>C19-C53</f>
        <v>-1147.4887686633197</v>
      </c>
      <c r="D55" s="153"/>
      <c r="E55" s="153"/>
      <c r="F55" s="57" t="s">
        <v>101</v>
      </c>
      <c r="G55" s="53"/>
      <c r="H55" s="56" t="s">
        <v>100</v>
      </c>
      <c r="I55" s="58"/>
      <c r="J55" s="153">
        <f>J19-J53</f>
        <v>-916.55003328694363</v>
      </c>
      <c r="K55" s="153"/>
      <c r="L55" s="153"/>
      <c r="M55" s="57" t="s">
        <v>101</v>
      </c>
      <c r="O55" s="56" t="s">
        <v>100</v>
      </c>
      <c r="P55" s="58"/>
      <c r="Q55" s="153">
        <f>Q19-Q53</f>
        <v>-673.79603391430476</v>
      </c>
      <c r="R55" s="153"/>
      <c r="S55" s="153"/>
      <c r="T55" s="57" t="s">
        <v>101</v>
      </c>
    </row>
    <row r="56" spans="1:20" ht="16.5" thickTop="1" x14ac:dyDescent="0.25">
      <c r="A56" s="54"/>
      <c r="B56" s="58"/>
      <c r="C56" s="68"/>
      <c r="D56" s="68"/>
      <c r="E56" s="68"/>
      <c r="F56" s="54"/>
      <c r="G56" s="53"/>
      <c r="H56" s="54"/>
      <c r="I56" s="58"/>
      <c r="J56" s="68"/>
      <c r="K56" s="68"/>
      <c r="L56" s="68"/>
      <c r="M56" s="54"/>
      <c r="O56" s="54"/>
      <c r="P56" s="58"/>
      <c r="Q56" s="68"/>
      <c r="R56" s="68"/>
      <c r="S56" s="68"/>
      <c r="T56" s="54"/>
    </row>
    <row r="57" spans="1:20" ht="15.75" x14ac:dyDescent="0.25">
      <c r="A57" s="56" t="s">
        <v>114</v>
      </c>
      <c r="B57" s="58"/>
      <c r="C57" s="68"/>
      <c r="D57" s="68"/>
      <c r="E57" s="68"/>
      <c r="F57" s="54"/>
      <c r="G57" s="53"/>
      <c r="H57" s="56" t="s">
        <v>114</v>
      </c>
      <c r="I57" s="58"/>
      <c r="J57" s="68"/>
      <c r="K57" s="68"/>
      <c r="L57" s="68"/>
      <c r="M57" s="54"/>
      <c r="O57" s="56" t="s">
        <v>114</v>
      </c>
      <c r="P57" s="58"/>
      <c r="Q57" s="68"/>
      <c r="R57" s="68"/>
      <c r="S57" s="68"/>
      <c r="T57" s="54"/>
    </row>
    <row r="58" spans="1:20" ht="15.75" x14ac:dyDescent="0.25">
      <c r="A58" s="56"/>
      <c r="B58" s="58" t="s">
        <v>118</v>
      </c>
      <c r="C58" s="157">
        <f>'Startup Worksheet'!C35</f>
        <v>0</v>
      </c>
      <c r="D58" s="157"/>
      <c r="E58" s="157"/>
      <c r="F58" s="54"/>
      <c r="G58" s="53"/>
      <c r="H58" s="56"/>
      <c r="I58" s="58" t="s">
        <v>118</v>
      </c>
      <c r="J58" s="157">
        <f>C65</f>
        <v>-1147.4887686633197</v>
      </c>
      <c r="K58" s="157"/>
      <c r="L58" s="157"/>
      <c r="M58" s="54"/>
      <c r="O58" s="56"/>
      <c r="P58" s="58" t="s">
        <v>118</v>
      </c>
      <c r="Q58" s="157">
        <f>J65</f>
        <v>-2064.0388019502634</v>
      </c>
      <c r="R58" s="157"/>
      <c r="S58" s="157"/>
      <c r="T58" s="54"/>
    </row>
    <row r="59" spans="1:20" ht="15.75" x14ac:dyDescent="0.25">
      <c r="A59" s="54"/>
      <c r="B59" s="58" t="s">
        <v>115</v>
      </c>
      <c r="C59" s="154">
        <v>0</v>
      </c>
      <c r="D59" s="154"/>
      <c r="E59" s="154"/>
      <c r="F59" s="54"/>
      <c r="G59" s="53"/>
      <c r="H59" s="54"/>
      <c r="I59" s="58" t="s">
        <v>115</v>
      </c>
      <c r="J59" s="154">
        <v>0</v>
      </c>
      <c r="K59" s="154"/>
      <c r="L59" s="154"/>
      <c r="M59" s="54"/>
      <c r="O59" s="54"/>
      <c r="P59" s="58" t="s">
        <v>115</v>
      </c>
      <c r="Q59" s="154">
        <v>0</v>
      </c>
      <c r="R59" s="154"/>
      <c r="S59" s="154"/>
      <c r="T59" s="54"/>
    </row>
    <row r="60" spans="1:20" ht="15.75" x14ac:dyDescent="0.25">
      <c r="A60" s="54"/>
      <c r="B60" s="58" t="s">
        <v>116</v>
      </c>
      <c r="C60" s="154">
        <v>0</v>
      </c>
      <c r="D60" s="154"/>
      <c r="E60" s="154"/>
      <c r="F60" s="54"/>
      <c r="G60" s="53"/>
      <c r="H60" s="54"/>
      <c r="I60" s="58" t="s">
        <v>116</v>
      </c>
      <c r="J60" s="154">
        <v>0</v>
      </c>
      <c r="K60" s="154"/>
      <c r="L60" s="154"/>
      <c r="M60" s="54"/>
      <c r="O60" s="54"/>
      <c r="P60" s="58" t="s">
        <v>116</v>
      </c>
      <c r="Q60" s="154">
        <v>0</v>
      </c>
      <c r="R60" s="154"/>
      <c r="S60" s="154"/>
      <c r="T60" s="54"/>
    </row>
    <row r="61" spans="1:20" ht="15.75" x14ac:dyDescent="0.25">
      <c r="A61" s="54"/>
      <c r="B61" s="58" t="s">
        <v>120</v>
      </c>
      <c r="C61" s="154">
        <v>0</v>
      </c>
      <c r="D61" s="154"/>
      <c r="E61" s="154"/>
      <c r="F61" s="54"/>
      <c r="G61" s="53"/>
      <c r="H61" s="54"/>
      <c r="I61" s="58" t="s">
        <v>120</v>
      </c>
      <c r="J61" s="154">
        <v>0</v>
      </c>
      <c r="K61" s="154"/>
      <c r="L61" s="154"/>
      <c r="M61" s="54"/>
      <c r="O61" s="54"/>
      <c r="P61" s="58" t="s">
        <v>120</v>
      </c>
      <c r="Q61" s="154">
        <v>0</v>
      </c>
      <c r="R61" s="154"/>
      <c r="S61" s="154"/>
      <c r="T61" s="54"/>
    </row>
    <row r="62" spans="1:20" ht="15.75" x14ac:dyDescent="0.25">
      <c r="A62" s="54"/>
      <c r="B62" s="58" t="s">
        <v>117</v>
      </c>
      <c r="C62" s="154">
        <v>0</v>
      </c>
      <c r="D62" s="154"/>
      <c r="E62" s="154"/>
      <c r="F62" s="54"/>
      <c r="G62" s="53"/>
      <c r="H62" s="54"/>
      <c r="I62" s="58" t="s">
        <v>117</v>
      </c>
      <c r="J62" s="154">
        <v>0</v>
      </c>
      <c r="K62" s="154"/>
      <c r="L62" s="154"/>
      <c r="M62" s="54"/>
      <c r="O62" s="54"/>
      <c r="P62" s="58" t="s">
        <v>117</v>
      </c>
      <c r="Q62" s="154">
        <v>0</v>
      </c>
      <c r="R62" s="154"/>
      <c r="S62" s="154"/>
      <c r="T62" s="54"/>
    </row>
    <row r="63" spans="1:20" ht="15.75" x14ac:dyDescent="0.25">
      <c r="A63" s="54"/>
      <c r="B63" s="58" t="s">
        <v>119</v>
      </c>
      <c r="C63" s="154">
        <v>0</v>
      </c>
      <c r="D63" s="154"/>
      <c r="E63" s="154"/>
      <c r="F63" s="54"/>
      <c r="G63" s="53"/>
      <c r="H63" s="54"/>
      <c r="I63" s="58" t="s">
        <v>119</v>
      </c>
      <c r="J63" s="154">
        <v>0</v>
      </c>
      <c r="K63" s="154"/>
      <c r="L63" s="154"/>
      <c r="M63" s="54"/>
      <c r="O63" s="54"/>
      <c r="P63" s="58" t="s">
        <v>119</v>
      </c>
      <c r="Q63" s="154">
        <v>0</v>
      </c>
      <c r="R63" s="154"/>
      <c r="S63" s="154"/>
      <c r="T63" s="54"/>
    </row>
    <row r="64" spans="1:20" ht="16.5" thickBot="1" x14ac:dyDescent="0.3">
      <c r="A64" s="54"/>
      <c r="B64" s="58" t="s">
        <v>121</v>
      </c>
      <c r="C64" s="155">
        <v>0</v>
      </c>
      <c r="D64" s="155"/>
      <c r="E64" s="155"/>
      <c r="F64" s="54"/>
      <c r="G64" s="53"/>
      <c r="H64" s="54"/>
      <c r="I64" s="58" t="s">
        <v>121</v>
      </c>
      <c r="J64" s="155">
        <v>0</v>
      </c>
      <c r="K64" s="155"/>
      <c r="L64" s="155"/>
      <c r="M64" s="54"/>
      <c r="O64" s="54"/>
      <c r="P64" s="58" t="s">
        <v>121</v>
      </c>
      <c r="Q64" s="155">
        <v>0</v>
      </c>
      <c r="R64" s="155"/>
      <c r="S64" s="155"/>
      <c r="T64" s="54"/>
    </row>
    <row r="65" spans="1:20" ht="17.25" thickTop="1" thickBot="1" x14ac:dyDescent="0.3">
      <c r="A65" s="56" t="s">
        <v>122</v>
      </c>
      <c r="B65" s="58"/>
      <c r="C65" s="156">
        <f>C58+C59+C60+C61-C62-C63-C64+C55</f>
        <v>-1147.4887686633197</v>
      </c>
      <c r="D65" s="156"/>
      <c r="E65" s="156"/>
      <c r="F65" s="54"/>
      <c r="G65" s="53"/>
      <c r="H65" s="56" t="s">
        <v>122</v>
      </c>
      <c r="I65" s="58"/>
      <c r="J65" s="156">
        <f>J58+J59+J60+J61-J62-J63-J64+J55</f>
        <v>-2064.0388019502634</v>
      </c>
      <c r="K65" s="156"/>
      <c r="L65" s="156"/>
      <c r="M65" s="54"/>
      <c r="O65" s="56" t="s">
        <v>122</v>
      </c>
      <c r="P65" s="58"/>
      <c r="Q65" s="156">
        <f>Q58+Q59+Q60+Q61-Q62-Q63-Q64+Q55</f>
        <v>-2737.834835864568</v>
      </c>
      <c r="R65" s="156"/>
      <c r="S65" s="156"/>
      <c r="T65" s="54"/>
    </row>
    <row r="66" spans="1:20" ht="16.5" thickTop="1" x14ac:dyDescent="0.25">
      <c r="A66" s="54"/>
      <c r="B66" s="58"/>
      <c r="C66" s="58"/>
      <c r="D66" s="58"/>
      <c r="E66" s="58"/>
      <c r="F66" s="54"/>
      <c r="G66" s="53"/>
      <c r="H66" s="54"/>
      <c r="I66" s="58"/>
      <c r="J66" s="58"/>
      <c r="K66" s="58"/>
      <c r="L66" s="58"/>
      <c r="M66" s="54"/>
      <c r="O66" s="54"/>
      <c r="P66" s="58"/>
      <c r="Q66" s="58"/>
      <c r="R66" s="58"/>
      <c r="S66" s="58"/>
      <c r="T66" s="54"/>
    </row>
    <row r="67" spans="1:20" ht="15.75" x14ac:dyDescent="0.25">
      <c r="A67" s="53"/>
      <c r="B67" s="53"/>
      <c r="C67" s="53"/>
      <c r="D67" s="53"/>
      <c r="E67" s="53"/>
      <c r="F67" s="53"/>
      <c r="G67" s="53"/>
      <c r="H67" s="53"/>
      <c r="I67" s="53"/>
      <c r="J67" s="53"/>
    </row>
    <row r="68" spans="1:20" ht="15.75" x14ac:dyDescent="0.25">
      <c r="A68" s="53"/>
      <c r="B68" s="53"/>
      <c r="C68" s="53"/>
      <c r="D68" s="53"/>
      <c r="E68" s="53"/>
      <c r="F68" s="53"/>
      <c r="G68" s="53"/>
      <c r="H68" s="53"/>
      <c r="I68" s="53"/>
      <c r="J68" s="53"/>
    </row>
    <row r="69" spans="1:20" ht="15.75" x14ac:dyDescent="0.25">
      <c r="A69" s="53"/>
      <c r="B69" s="53"/>
      <c r="C69" s="53"/>
      <c r="D69" s="53"/>
      <c r="E69" s="53"/>
      <c r="F69" s="53"/>
      <c r="G69" s="53"/>
      <c r="H69" s="53"/>
      <c r="I69" s="53"/>
      <c r="J69" s="53"/>
    </row>
    <row r="70" spans="1:20" ht="15.75" x14ac:dyDescent="0.25">
      <c r="A70" s="53"/>
      <c r="B70" s="53"/>
      <c r="C70" s="53"/>
      <c r="D70" s="53"/>
      <c r="E70" s="53"/>
      <c r="F70" s="53"/>
    </row>
    <row r="71" spans="1:20" ht="15.75" x14ac:dyDescent="0.25">
      <c r="A71" s="53"/>
      <c r="B71" s="53"/>
      <c r="C71" s="53"/>
      <c r="D71" s="53"/>
      <c r="E71" s="53"/>
      <c r="F71" s="53"/>
    </row>
    <row r="72" spans="1:20" ht="15.75" x14ac:dyDescent="0.25">
      <c r="A72" s="53"/>
      <c r="B72" s="53"/>
      <c r="C72" s="53"/>
      <c r="D72" s="53"/>
      <c r="E72" s="53"/>
      <c r="F72" s="53"/>
    </row>
    <row r="73" spans="1:20" ht="15.75" x14ac:dyDescent="0.25">
      <c r="A73" s="53"/>
      <c r="B73" s="53"/>
      <c r="C73" s="53"/>
      <c r="D73" s="53"/>
      <c r="E73" s="53"/>
      <c r="F73" s="53"/>
    </row>
    <row r="74" spans="1:20" ht="15.75" x14ac:dyDescent="0.25">
      <c r="A74" s="53"/>
      <c r="B74" s="53"/>
      <c r="C74" s="53"/>
      <c r="D74" s="53"/>
      <c r="E74" s="53"/>
      <c r="F74" s="53"/>
    </row>
    <row r="75" spans="1:20" ht="15.75" x14ac:dyDescent="0.25">
      <c r="A75" s="53"/>
      <c r="B75" s="53"/>
      <c r="C75" s="53"/>
      <c r="D75" s="53"/>
      <c r="E75" s="53"/>
      <c r="F75" s="53"/>
    </row>
    <row r="76" spans="1:20" ht="15.75" x14ac:dyDescent="0.25">
      <c r="A76" s="53"/>
      <c r="B76" s="53"/>
      <c r="C76" s="53"/>
      <c r="D76" s="53"/>
      <c r="E76" s="53"/>
      <c r="F76" s="53"/>
    </row>
  </sheetData>
  <sheetProtection sheet="1" objects="1" scenarios="1"/>
  <mergeCells count="162">
    <mergeCell ref="Q64:S64"/>
    <mergeCell ref="Q65:S65"/>
    <mergeCell ref="Q59:S59"/>
    <mergeCell ref="Q60:S60"/>
    <mergeCell ref="Q61:S61"/>
    <mergeCell ref="Q62:S62"/>
    <mergeCell ref="Q63:S63"/>
    <mergeCell ref="Q51:S51"/>
    <mergeCell ref="Q52:S52"/>
    <mergeCell ref="Q53:S53"/>
    <mergeCell ref="Q55:S55"/>
    <mergeCell ref="Q58:S58"/>
    <mergeCell ref="Q46:S46"/>
    <mergeCell ref="Q47:S47"/>
    <mergeCell ref="Q48:S48"/>
    <mergeCell ref="Q49:S49"/>
    <mergeCell ref="Q50:S50"/>
    <mergeCell ref="Q41:S41"/>
    <mergeCell ref="Q42:S42"/>
    <mergeCell ref="Q43:S43"/>
    <mergeCell ref="Q44:S44"/>
    <mergeCell ref="Q45:S45"/>
    <mergeCell ref="Q36:S36"/>
    <mergeCell ref="Q37:S37"/>
    <mergeCell ref="Q38:S38"/>
    <mergeCell ref="Q39:S39"/>
    <mergeCell ref="Q40:S40"/>
    <mergeCell ref="Q31:S31"/>
    <mergeCell ref="Q32:S32"/>
    <mergeCell ref="Q33:S33"/>
    <mergeCell ref="Q34:S34"/>
    <mergeCell ref="Q35:S35"/>
    <mergeCell ref="Q26:S26"/>
    <mergeCell ref="Q27:S27"/>
    <mergeCell ref="Q28:S28"/>
    <mergeCell ref="Q29:S29"/>
    <mergeCell ref="Q30:S30"/>
    <mergeCell ref="Q19:S19"/>
    <mergeCell ref="Q22:S22"/>
    <mergeCell ref="Q23:S23"/>
    <mergeCell ref="Q24:S24"/>
    <mergeCell ref="Q25:S25"/>
    <mergeCell ref="J62:L62"/>
    <mergeCell ref="J63:L63"/>
    <mergeCell ref="J64:L64"/>
    <mergeCell ref="J65:L65"/>
    <mergeCell ref="O1:T1"/>
    <mergeCell ref="Q5:S5"/>
    <mergeCell ref="Q6:S6"/>
    <mergeCell ref="Q7:S7"/>
    <mergeCell ref="Q8:S8"/>
    <mergeCell ref="Q9:S9"/>
    <mergeCell ref="Q12:S12"/>
    <mergeCell ref="Q13:S13"/>
    <mergeCell ref="Q14:S14"/>
    <mergeCell ref="Q15:S15"/>
    <mergeCell ref="Q16:S16"/>
    <mergeCell ref="Q17:S17"/>
    <mergeCell ref="J55:L55"/>
    <mergeCell ref="J58:L58"/>
    <mergeCell ref="J59:L59"/>
    <mergeCell ref="J60:L60"/>
    <mergeCell ref="J61:L61"/>
    <mergeCell ref="J49:L49"/>
    <mergeCell ref="J50:L50"/>
    <mergeCell ref="J51:L51"/>
    <mergeCell ref="J52:L52"/>
    <mergeCell ref="J53:L53"/>
    <mergeCell ref="J44:L44"/>
    <mergeCell ref="J45:L45"/>
    <mergeCell ref="J46:L46"/>
    <mergeCell ref="J47:L47"/>
    <mergeCell ref="J48:L48"/>
    <mergeCell ref="J39:L39"/>
    <mergeCell ref="J40:L40"/>
    <mergeCell ref="J41:L41"/>
    <mergeCell ref="J42:L42"/>
    <mergeCell ref="J43:L43"/>
    <mergeCell ref="J34:L34"/>
    <mergeCell ref="J35:L35"/>
    <mergeCell ref="J36:L36"/>
    <mergeCell ref="J37:L37"/>
    <mergeCell ref="J38:L38"/>
    <mergeCell ref="J29:L29"/>
    <mergeCell ref="J30:L30"/>
    <mergeCell ref="J31:L31"/>
    <mergeCell ref="J32:L32"/>
    <mergeCell ref="J33:L33"/>
    <mergeCell ref="J24:L24"/>
    <mergeCell ref="J25:L25"/>
    <mergeCell ref="J26:L26"/>
    <mergeCell ref="J27:L27"/>
    <mergeCell ref="J28:L28"/>
    <mergeCell ref="J16:L16"/>
    <mergeCell ref="J17:L17"/>
    <mergeCell ref="J19:L19"/>
    <mergeCell ref="J22:L22"/>
    <mergeCell ref="J23:L23"/>
    <mergeCell ref="J9:L9"/>
    <mergeCell ref="J12:L12"/>
    <mergeCell ref="J13:L13"/>
    <mergeCell ref="J14:L14"/>
    <mergeCell ref="J15:L15"/>
    <mergeCell ref="H1:M1"/>
    <mergeCell ref="J5:L5"/>
    <mergeCell ref="J6:L6"/>
    <mergeCell ref="J7:L7"/>
    <mergeCell ref="J8:L8"/>
    <mergeCell ref="C46:E46"/>
    <mergeCell ref="C47:E47"/>
    <mergeCell ref="C37:E37"/>
    <mergeCell ref="C41:E41"/>
    <mergeCell ref="C42:E42"/>
    <mergeCell ref="C44:E44"/>
    <mergeCell ref="C45:E45"/>
    <mergeCell ref="C43:E43"/>
    <mergeCell ref="C38:E38"/>
    <mergeCell ref="C39:E39"/>
    <mergeCell ref="C40:E40"/>
    <mergeCell ref="C32:E32"/>
    <mergeCell ref="C23:E23"/>
    <mergeCell ref="C24:E24"/>
    <mergeCell ref="C25:E25"/>
    <mergeCell ref="C26:E26"/>
    <mergeCell ref="C15:E15"/>
    <mergeCell ref="C16:E16"/>
    <mergeCell ref="C17:E17"/>
    <mergeCell ref="C19:E19"/>
    <mergeCell ref="C61:E61"/>
    <mergeCell ref="C62:E62"/>
    <mergeCell ref="C63:E63"/>
    <mergeCell ref="C64:E64"/>
    <mergeCell ref="C65:E65"/>
    <mergeCell ref="C53:E53"/>
    <mergeCell ref="C55:E55"/>
    <mergeCell ref="C58:E58"/>
    <mergeCell ref="C59:E59"/>
    <mergeCell ref="C60:E60"/>
    <mergeCell ref="C48:E48"/>
    <mergeCell ref="C49:E49"/>
    <mergeCell ref="C50:E50"/>
    <mergeCell ref="C51:E51"/>
    <mergeCell ref="C52:E52"/>
    <mergeCell ref="A1:F1"/>
    <mergeCell ref="C33:E33"/>
    <mergeCell ref="C34:E34"/>
    <mergeCell ref="C35:E35"/>
    <mergeCell ref="C36:E36"/>
    <mergeCell ref="C28:E28"/>
    <mergeCell ref="C29:E29"/>
    <mergeCell ref="C30:E30"/>
    <mergeCell ref="C31:E31"/>
    <mergeCell ref="C5:E5"/>
    <mergeCell ref="C6:E6"/>
    <mergeCell ref="C7:E7"/>
    <mergeCell ref="C8:E8"/>
    <mergeCell ref="C12:E12"/>
    <mergeCell ref="C9:E9"/>
    <mergeCell ref="C13:E13"/>
    <mergeCell ref="C14:E14"/>
    <mergeCell ref="C22:E22"/>
    <mergeCell ref="C27:E27"/>
  </mergeCells>
  <pageMargins left="1.2" right="0.2" top="0.25" bottom="0.2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2FA3-855B-4BAE-976E-7C8809EBD7BF}">
  <dimension ref="A1:L379"/>
  <sheetViews>
    <sheetView zoomScale="75" zoomScaleNormal="75" workbookViewId="0">
      <selection activeCell="E4" sqref="E4"/>
    </sheetView>
  </sheetViews>
  <sheetFormatPr defaultRowHeight="15" x14ac:dyDescent="0.25"/>
  <cols>
    <col min="1" max="1" width="14.7109375" customWidth="1"/>
    <col min="2" max="3" width="9.140625" customWidth="1"/>
    <col min="4" max="4" width="15.28515625" customWidth="1"/>
    <col min="5" max="5" width="16.140625" customWidth="1"/>
    <col min="6" max="6" width="17.42578125" customWidth="1"/>
    <col min="7" max="7" width="11.42578125" customWidth="1"/>
    <col min="9" max="9" width="18.85546875" customWidth="1"/>
  </cols>
  <sheetData>
    <row r="1" spans="1:12" ht="15.75" x14ac:dyDescent="0.25">
      <c r="A1" s="78" t="s">
        <v>127</v>
      </c>
      <c r="B1" s="79"/>
      <c r="C1" s="80"/>
      <c r="D1" s="81"/>
      <c r="E1" s="81"/>
      <c r="F1" s="81"/>
      <c r="G1" s="81"/>
      <c r="H1" s="81"/>
      <c r="I1" s="81"/>
      <c r="J1" s="82"/>
      <c r="K1" s="80"/>
      <c r="L1" s="83"/>
    </row>
    <row r="2" spans="1:12" x14ac:dyDescent="0.25">
      <c r="A2" s="84" t="s">
        <v>128</v>
      </c>
      <c r="B2" s="79"/>
      <c r="C2" s="80"/>
      <c r="D2" s="81"/>
      <c r="E2" s="81"/>
      <c r="F2" s="81"/>
      <c r="G2" s="81"/>
      <c r="H2" s="81"/>
      <c r="I2" s="81"/>
      <c r="J2" s="82"/>
      <c r="K2" s="80"/>
      <c r="L2" s="83"/>
    </row>
    <row r="3" spans="1:12" x14ac:dyDescent="0.25">
      <c r="A3" s="85" t="s">
        <v>129</v>
      </c>
      <c r="B3" s="86"/>
      <c r="C3" s="80"/>
      <c r="D3" s="81"/>
      <c r="E3" s="81"/>
      <c r="F3" s="81"/>
      <c r="G3" s="81"/>
      <c r="H3" s="81"/>
      <c r="I3" s="81"/>
      <c r="J3" s="82"/>
      <c r="K3" s="80"/>
      <c r="L3" s="87"/>
    </row>
    <row r="4" spans="1:12" x14ac:dyDescent="0.25">
      <c r="A4" s="158" t="s">
        <v>130</v>
      </c>
      <c r="B4" s="159"/>
      <c r="C4" s="160"/>
      <c r="D4" s="121">
        <v>25000</v>
      </c>
      <c r="E4" s="81"/>
      <c r="F4" s="81"/>
      <c r="G4" s="81"/>
      <c r="H4" s="81"/>
      <c r="I4" s="81"/>
      <c r="J4" s="82"/>
      <c r="K4" s="80"/>
      <c r="L4" s="87"/>
    </row>
    <row r="5" spans="1:12" x14ac:dyDescent="0.25">
      <c r="A5" s="158" t="s">
        <v>131</v>
      </c>
      <c r="B5" s="159"/>
      <c r="C5" s="160"/>
      <c r="D5" s="122">
        <v>0.05</v>
      </c>
      <c r="E5" s="81"/>
      <c r="F5" s="81"/>
      <c r="G5" s="81"/>
      <c r="H5" s="81"/>
      <c r="I5" s="81"/>
      <c r="J5" s="82"/>
      <c r="K5" s="80"/>
      <c r="L5" s="87"/>
    </row>
    <row r="6" spans="1:12" x14ac:dyDescent="0.25">
      <c r="A6" s="158" t="s">
        <v>132</v>
      </c>
      <c r="B6" s="159"/>
      <c r="C6" s="160"/>
      <c r="D6" s="121">
        <v>60</v>
      </c>
      <c r="E6" s="81"/>
      <c r="F6" s="81"/>
      <c r="G6" s="81"/>
      <c r="H6" s="88"/>
      <c r="I6" s="88"/>
      <c r="J6" s="89"/>
      <c r="K6" s="80"/>
      <c r="L6" s="87"/>
    </row>
    <row r="7" spans="1:12" x14ac:dyDescent="0.25">
      <c r="A7" s="158" t="s">
        <v>133</v>
      </c>
      <c r="B7" s="159"/>
      <c r="C7" s="160"/>
      <c r="D7" s="90">
        <f>IF(D9="Beginning",PMT($D$5/12,$D$6,-$D$4,$D$10,1),PMT($D$5/12,$D$6,-$D$4,$D$10,0))</f>
        <v>471.78084110027339</v>
      </c>
      <c r="E7" s="81"/>
      <c r="F7" s="81"/>
      <c r="G7" s="81"/>
      <c r="H7" s="81"/>
      <c r="I7" s="81"/>
      <c r="J7" s="82"/>
      <c r="K7" s="80"/>
      <c r="L7" s="87"/>
    </row>
    <row r="8" spans="1:12" x14ac:dyDescent="0.25">
      <c r="A8" s="158" t="s">
        <v>134</v>
      </c>
      <c r="B8" s="159"/>
      <c r="C8" s="160"/>
      <c r="D8" s="123">
        <v>44197</v>
      </c>
      <c r="E8" s="88"/>
      <c r="F8" s="81"/>
      <c r="G8" s="81"/>
      <c r="H8" s="81"/>
      <c r="I8" s="81"/>
      <c r="J8" s="82"/>
      <c r="K8" s="80"/>
      <c r="L8" s="87"/>
    </row>
    <row r="9" spans="1:12" x14ac:dyDescent="0.25">
      <c r="A9" s="158" t="s">
        <v>135</v>
      </c>
      <c r="B9" s="159"/>
      <c r="C9" s="160"/>
      <c r="D9" s="124" t="s">
        <v>136</v>
      </c>
      <c r="E9" s="88"/>
      <c r="F9" s="81"/>
      <c r="G9" s="81"/>
      <c r="H9" s="81"/>
      <c r="I9" s="81"/>
      <c r="J9" s="82"/>
      <c r="K9" s="80"/>
      <c r="L9" s="87"/>
    </row>
    <row r="10" spans="1:12" x14ac:dyDescent="0.25">
      <c r="A10" s="91" t="s">
        <v>137</v>
      </c>
      <c r="B10" s="92"/>
      <c r="C10" s="93"/>
      <c r="D10" s="121">
        <v>0</v>
      </c>
      <c r="E10" s="81"/>
      <c r="F10" s="81"/>
      <c r="G10" s="81"/>
      <c r="H10" s="88"/>
      <c r="I10" s="88"/>
      <c r="J10" s="89"/>
      <c r="K10" s="80"/>
      <c r="L10" s="87"/>
    </row>
    <row r="11" spans="1:12" x14ac:dyDescent="0.25">
      <c r="A11" s="80"/>
      <c r="B11" s="80"/>
      <c r="C11" s="80"/>
      <c r="D11" s="94"/>
      <c r="E11" s="88"/>
      <c r="F11" s="81"/>
      <c r="G11" s="81"/>
      <c r="H11" s="81"/>
      <c r="I11" s="81"/>
      <c r="J11" s="82"/>
      <c r="K11" s="80"/>
      <c r="L11" s="87"/>
    </row>
    <row r="12" spans="1:12" ht="51.75" x14ac:dyDescent="0.25">
      <c r="A12" s="95" t="s">
        <v>138</v>
      </c>
      <c r="B12" s="95" t="s">
        <v>139</v>
      </c>
      <c r="C12" s="96" t="s">
        <v>140</v>
      </c>
      <c r="D12" s="97" t="s">
        <v>141</v>
      </c>
      <c r="E12" s="97" t="s">
        <v>142</v>
      </c>
      <c r="F12" s="97" t="s">
        <v>143</v>
      </c>
      <c r="G12" s="97" t="s">
        <v>197</v>
      </c>
      <c r="H12" s="97" t="s">
        <v>144</v>
      </c>
      <c r="I12" s="97" t="s">
        <v>145</v>
      </c>
      <c r="J12" s="98" t="s">
        <v>146</v>
      </c>
      <c r="K12" s="99"/>
      <c r="L12" s="100" t="s">
        <v>147</v>
      </c>
    </row>
    <row r="13" spans="1:12" x14ac:dyDescent="0.25">
      <c r="A13" s="101">
        <f>DATE(YEAR(D8),MONTH(D8)+1,1-1)</f>
        <v>44227</v>
      </c>
      <c r="B13" s="102" t="str">
        <f>"A"&amp;ROW(A13)</f>
        <v>A13</v>
      </c>
      <c r="C13" s="103">
        <v>1</v>
      </c>
      <c r="D13" s="81">
        <f>$D$4</f>
        <v>25000</v>
      </c>
      <c r="E13" s="81">
        <f>IF($D$6+1-C13=0,0,IF($D$9="Beginning",PMT(L13/12,$D$6+1-C13,-$D13,$D$10,1),PMT(L13/12,$D$6+1-C13,-$D13,$D$10,0)))</f>
        <v>471.78084110027339</v>
      </c>
      <c r="F13" s="81">
        <f>IF($D$6+1-C13&lt;=0,0,IF($D$9="Beginning",(D13-E13)*L13/12,D13*L13/12))</f>
        <v>104.16666666666667</v>
      </c>
      <c r="G13" s="81"/>
      <c r="H13" s="81">
        <f>IF(ROUND($D$6+1-C13,2)&lt;=0,0,E13-F13)</f>
        <v>367.61417443360671</v>
      </c>
      <c r="I13" s="81">
        <f t="shared" ref="I13:I81" si="0">D13-H13</f>
        <v>24632.385825566394</v>
      </c>
      <c r="J13" s="82">
        <f t="shared" ref="J13:J81" si="1">I13/$D$4</f>
        <v>0.98529543302265576</v>
      </c>
      <c r="K13" s="80"/>
      <c r="L13" s="104">
        <f>$D$5</f>
        <v>0.05</v>
      </c>
    </row>
    <row r="14" spans="1:12" x14ac:dyDescent="0.25">
      <c r="A14" s="105">
        <f>DATE(YEAR(A13),MONTH(A13)+2,1-1)</f>
        <v>44255</v>
      </c>
      <c r="B14" s="102" t="str">
        <f t="shared" ref="B14:B82" si="2">"A"&amp;ROW(A14)</f>
        <v>A14</v>
      </c>
      <c r="C14" s="103">
        <v>2</v>
      </c>
      <c r="D14" s="81">
        <f t="shared" ref="D14:D82" si="3">IF(ROUND(I13,0)&gt;0,I13,0)</f>
        <v>24632.385825566394</v>
      </c>
      <c r="E14" s="81">
        <f>IF($D$6+1-C14&lt;=0,0,IF($D$9="Beginning",PMT(L13/12,$D$6+1-C14,-(D13-E13),-PV(L13/12,1,0,$D$10),0),PMT(L14/12,$D$6+1-C14,-D14,$D$10,0)))</f>
        <v>471.78084110027345</v>
      </c>
      <c r="F14" s="81">
        <f t="shared" ref="F14:F82" si="4">IF($D$6+1-C14&lt;=0,0,IF($D$9="Beginning",(D14-E14)*L14/12,D14*L14/12))</f>
        <v>102.63494093985999</v>
      </c>
      <c r="G14" s="81"/>
      <c r="H14" s="81">
        <f t="shared" ref="H14:H82" si="5">IF(ROUND($D$6+1-C14,2)&lt;=0,0,E14-F14)</f>
        <v>369.14590016041348</v>
      </c>
      <c r="I14" s="81">
        <f t="shared" si="0"/>
        <v>24263.239925405982</v>
      </c>
      <c r="J14" s="82">
        <f t="shared" si="1"/>
        <v>0.97052959701623931</v>
      </c>
      <c r="K14" s="80"/>
      <c r="L14" s="104">
        <f t="shared" ref="L14:L82" si="6">$D$5</f>
        <v>0.05</v>
      </c>
    </row>
    <row r="15" spans="1:12" x14ac:dyDescent="0.25">
      <c r="A15" s="105">
        <f t="shared" ref="A15:A83" si="7">DATE(YEAR(A14),MONTH(A14)+2,1-1)</f>
        <v>44286</v>
      </c>
      <c r="B15" s="102" t="str">
        <f t="shared" si="2"/>
        <v>A15</v>
      </c>
      <c r="C15" s="103">
        <v>3</v>
      </c>
      <c r="D15" s="81">
        <f t="shared" si="3"/>
        <v>24263.239925405982</v>
      </c>
      <c r="E15" s="81">
        <f t="shared" ref="E15:E83" si="8">IF($D$6+1-C15&lt;=0,0,IF($D$9="Beginning",PMT(L14/12,$D$6+1-C15,-(D14-E14),-PV(L14/12,1,0,$D$10),0),PMT(L15/12,$D$6+1-C15,-D15,$D$10,0)))</f>
        <v>471.78084110027339</v>
      </c>
      <c r="F15" s="81">
        <f t="shared" si="4"/>
        <v>101.09683302252493</v>
      </c>
      <c r="G15" s="81"/>
      <c r="H15" s="81">
        <f t="shared" si="5"/>
        <v>370.68400807774844</v>
      </c>
      <c r="I15" s="81">
        <f t="shared" si="0"/>
        <v>23892.555917328235</v>
      </c>
      <c r="J15" s="82">
        <f t="shared" si="1"/>
        <v>0.95570223669312937</v>
      </c>
      <c r="K15" s="80"/>
      <c r="L15" s="104">
        <f t="shared" si="6"/>
        <v>0.05</v>
      </c>
    </row>
    <row r="16" spans="1:12" x14ac:dyDescent="0.25">
      <c r="A16" s="105">
        <f t="shared" si="7"/>
        <v>44316</v>
      </c>
      <c r="B16" s="102" t="str">
        <f t="shared" si="2"/>
        <v>A16</v>
      </c>
      <c r="C16" s="103">
        <v>4</v>
      </c>
      <c r="D16" s="81">
        <f t="shared" si="3"/>
        <v>23892.555917328235</v>
      </c>
      <c r="E16" s="81">
        <f t="shared" si="8"/>
        <v>471.78084110027345</v>
      </c>
      <c r="F16" s="81">
        <f t="shared" si="4"/>
        <v>99.55231632220098</v>
      </c>
      <c r="G16" s="81"/>
      <c r="H16" s="81">
        <f t="shared" si="5"/>
        <v>372.22852477807248</v>
      </c>
      <c r="I16" s="81">
        <f t="shared" si="0"/>
        <v>23520.327392550163</v>
      </c>
      <c r="J16" s="82">
        <f t="shared" si="1"/>
        <v>0.94081309570200655</v>
      </c>
      <c r="K16" s="80"/>
      <c r="L16" s="104">
        <f t="shared" si="6"/>
        <v>0.05</v>
      </c>
    </row>
    <row r="17" spans="1:12" x14ac:dyDescent="0.25">
      <c r="A17" s="105">
        <f t="shared" si="7"/>
        <v>44347</v>
      </c>
      <c r="B17" s="102" t="str">
        <f t="shared" si="2"/>
        <v>A17</v>
      </c>
      <c r="C17" s="103">
        <v>5</v>
      </c>
      <c r="D17" s="81">
        <f t="shared" si="3"/>
        <v>23520.327392550163</v>
      </c>
      <c r="E17" s="81">
        <f t="shared" si="8"/>
        <v>471.78084110027345</v>
      </c>
      <c r="F17" s="81">
        <f t="shared" si="4"/>
        <v>98.001364135625693</v>
      </c>
      <c r="G17" s="81"/>
      <c r="H17" s="81">
        <f t="shared" si="5"/>
        <v>373.77947696464776</v>
      </c>
      <c r="I17" s="81">
        <f t="shared" si="0"/>
        <v>23146.547915585517</v>
      </c>
      <c r="J17" s="82">
        <f t="shared" si="1"/>
        <v>0.92586191662342066</v>
      </c>
      <c r="K17" s="80"/>
      <c r="L17" s="104">
        <f t="shared" si="6"/>
        <v>0.05</v>
      </c>
    </row>
    <row r="18" spans="1:12" x14ac:dyDescent="0.25">
      <c r="A18" s="105">
        <f t="shared" si="7"/>
        <v>44377</v>
      </c>
      <c r="B18" s="102" t="str">
        <f t="shared" si="2"/>
        <v>A18</v>
      </c>
      <c r="C18" s="103">
        <v>6</v>
      </c>
      <c r="D18" s="81">
        <f t="shared" si="3"/>
        <v>23146.547915585517</v>
      </c>
      <c r="E18" s="81">
        <f t="shared" si="8"/>
        <v>471.78084110027356</v>
      </c>
      <c r="F18" s="81">
        <f t="shared" si="4"/>
        <v>96.443949648273005</v>
      </c>
      <c r="G18" s="81"/>
      <c r="H18" s="81">
        <f t="shared" si="5"/>
        <v>375.33689145200054</v>
      </c>
      <c r="I18" s="81">
        <f t="shared" si="0"/>
        <v>22771.211024133518</v>
      </c>
      <c r="J18" s="82">
        <f t="shared" si="1"/>
        <v>0.91084844096534068</v>
      </c>
      <c r="K18" s="80"/>
      <c r="L18" s="104">
        <f t="shared" si="6"/>
        <v>0.05</v>
      </c>
    </row>
    <row r="19" spans="1:12" x14ac:dyDescent="0.25">
      <c r="A19" s="105">
        <f t="shared" si="7"/>
        <v>44408</v>
      </c>
      <c r="B19" s="102" t="str">
        <f t="shared" si="2"/>
        <v>A19</v>
      </c>
      <c r="C19" s="103">
        <v>7</v>
      </c>
      <c r="D19" s="81">
        <f t="shared" si="3"/>
        <v>22771.211024133518</v>
      </c>
      <c r="E19" s="81">
        <f t="shared" si="8"/>
        <v>471.78084110027356</v>
      </c>
      <c r="F19" s="81">
        <f t="shared" si="4"/>
        <v>94.880045933889662</v>
      </c>
      <c r="G19" s="81"/>
      <c r="H19" s="81">
        <f t="shared" si="5"/>
        <v>376.90079516638389</v>
      </c>
      <c r="I19" s="81">
        <f t="shared" si="0"/>
        <v>22394.310228967133</v>
      </c>
      <c r="J19" s="82">
        <f t="shared" si="1"/>
        <v>0.89577240915868528</v>
      </c>
      <c r="K19" s="80"/>
      <c r="L19" s="104">
        <f t="shared" si="6"/>
        <v>0.05</v>
      </c>
    </row>
    <row r="20" spans="1:12" x14ac:dyDescent="0.25">
      <c r="A20" s="105">
        <f t="shared" si="7"/>
        <v>44439</v>
      </c>
      <c r="B20" s="102" t="str">
        <f t="shared" si="2"/>
        <v>A20</v>
      </c>
      <c r="C20" s="103">
        <v>8</v>
      </c>
      <c r="D20" s="81">
        <f t="shared" si="3"/>
        <v>22394.310228967133</v>
      </c>
      <c r="E20" s="81">
        <f t="shared" si="8"/>
        <v>471.78084110027351</v>
      </c>
      <c r="F20" s="81">
        <f t="shared" si="4"/>
        <v>93.309625954029727</v>
      </c>
      <c r="G20" s="81"/>
      <c r="H20" s="81">
        <f t="shared" si="5"/>
        <v>378.47121514624376</v>
      </c>
      <c r="I20" s="81">
        <f t="shared" si="0"/>
        <v>22015.839013820889</v>
      </c>
      <c r="J20" s="82">
        <f t="shared" si="1"/>
        <v>0.88063356055283559</v>
      </c>
      <c r="K20" s="80"/>
      <c r="L20" s="104">
        <f t="shared" si="6"/>
        <v>0.05</v>
      </c>
    </row>
    <row r="21" spans="1:12" x14ac:dyDescent="0.25">
      <c r="A21" s="105">
        <f t="shared" si="7"/>
        <v>44469</v>
      </c>
      <c r="B21" s="102" t="str">
        <f t="shared" si="2"/>
        <v>A21</v>
      </c>
      <c r="C21" s="103">
        <v>9</v>
      </c>
      <c r="D21" s="81">
        <f t="shared" si="3"/>
        <v>22015.839013820889</v>
      </c>
      <c r="E21" s="81">
        <f t="shared" si="8"/>
        <v>471.78084110027351</v>
      </c>
      <c r="F21" s="81">
        <f t="shared" si="4"/>
        <v>91.732662557587048</v>
      </c>
      <c r="G21" s="81"/>
      <c r="H21" s="81">
        <f t="shared" si="5"/>
        <v>380.04817854268646</v>
      </c>
      <c r="I21" s="81">
        <f t="shared" si="0"/>
        <v>21635.790835278203</v>
      </c>
      <c r="J21" s="82">
        <f t="shared" si="1"/>
        <v>0.86543163341112817</v>
      </c>
      <c r="K21" s="80"/>
      <c r="L21" s="104">
        <f t="shared" si="6"/>
        <v>0.05</v>
      </c>
    </row>
    <row r="22" spans="1:12" x14ac:dyDescent="0.25">
      <c r="A22" s="105">
        <f t="shared" si="7"/>
        <v>44500</v>
      </c>
      <c r="B22" s="102" t="str">
        <f t="shared" si="2"/>
        <v>A22</v>
      </c>
      <c r="C22" s="103">
        <v>10</v>
      </c>
      <c r="D22" s="81">
        <f t="shared" si="3"/>
        <v>21635.790835278203</v>
      </c>
      <c r="E22" s="81">
        <f t="shared" si="8"/>
        <v>471.78084110027356</v>
      </c>
      <c r="F22" s="81">
        <f t="shared" si="4"/>
        <v>90.149128480325842</v>
      </c>
      <c r="G22" s="81"/>
      <c r="H22" s="81">
        <f t="shared" si="5"/>
        <v>381.63171261994773</v>
      </c>
      <c r="I22" s="81">
        <f t="shared" si="0"/>
        <v>21254.159122658257</v>
      </c>
      <c r="J22" s="82">
        <f t="shared" si="1"/>
        <v>0.85016636490633024</v>
      </c>
      <c r="K22" s="80"/>
      <c r="L22" s="104">
        <f t="shared" si="6"/>
        <v>0.05</v>
      </c>
    </row>
    <row r="23" spans="1:12" x14ac:dyDescent="0.25">
      <c r="A23" s="105">
        <f t="shared" si="7"/>
        <v>44530</v>
      </c>
      <c r="B23" s="102" t="str">
        <f t="shared" si="2"/>
        <v>A23</v>
      </c>
      <c r="C23" s="103">
        <v>11</v>
      </c>
      <c r="D23" s="81">
        <f t="shared" si="3"/>
        <v>21254.159122658257</v>
      </c>
      <c r="E23" s="81">
        <f t="shared" si="8"/>
        <v>471.78084110027351</v>
      </c>
      <c r="F23" s="81">
        <f t="shared" si="4"/>
        <v>88.558996344409408</v>
      </c>
      <c r="G23" s="81"/>
      <c r="H23" s="81">
        <f t="shared" si="5"/>
        <v>383.22184475586408</v>
      </c>
      <c r="I23" s="81">
        <f t="shared" si="0"/>
        <v>20870.937277902394</v>
      </c>
      <c r="J23" s="82">
        <f t="shared" si="1"/>
        <v>0.83483749111609573</v>
      </c>
      <c r="K23" s="80"/>
      <c r="L23" s="104">
        <f t="shared" si="6"/>
        <v>0.05</v>
      </c>
    </row>
    <row r="24" spans="1:12" x14ac:dyDescent="0.25">
      <c r="A24" s="105">
        <f t="shared" si="7"/>
        <v>44561</v>
      </c>
      <c r="B24" s="102" t="str">
        <f t="shared" si="2"/>
        <v>A24</v>
      </c>
      <c r="C24" s="103">
        <v>12</v>
      </c>
      <c r="D24" s="81">
        <f t="shared" si="3"/>
        <v>20870.937277902394</v>
      </c>
      <c r="E24" s="81">
        <f t="shared" si="8"/>
        <v>471.78084110027362</v>
      </c>
      <c r="F24" s="81">
        <f t="shared" si="4"/>
        <v>86.962238657926648</v>
      </c>
      <c r="G24" s="81"/>
      <c r="H24" s="81">
        <f t="shared" si="5"/>
        <v>384.81860244234696</v>
      </c>
      <c r="I24" s="81">
        <f t="shared" si="0"/>
        <v>20486.118675460046</v>
      </c>
      <c r="J24" s="82">
        <f t="shared" si="1"/>
        <v>0.81944474701840186</v>
      </c>
      <c r="K24" s="80"/>
      <c r="L24" s="104">
        <f t="shared" si="6"/>
        <v>0.05</v>
      </c>
    </row>
    <row r="25" spans="1:12" x14ac:dyDescent="0.25">
      <c r="A25" s="105" t="s">
        <v>198</v>
      </c>
      <c r="B25" s="102"/>
      <c r="C25" s="103"/>
      <c r="D25" s="81"/>
      <c r="E25" s="81"/>
      <c r="F25" s="81"/>
      <c r="G25" s="81">
        <f>F13+F14+F15+F16+F17+F18+F19+F20+F21+F22+F23+F24</f>
        <v>1147.4887686633197</v>
      </c>
      <c r="H25" s="81"/>
      <c r="I25" s="81"/>
      <c r="J25" s="82"/>
      <c r="K25" s="80"/>
      <c r="L25" s="104"/>
    </row>
    <row r="26" spans="1:12" x14ac:dyDescent="0.25">
      <c r="A26" s="105">
        <f>DATE(YEAR(A24),MONTH(A24)+2,1-1)</f>
        <v>44592</v>
      </c>
      <c r="B26" s="102" t="str">
        <f t="shared" si="2"/>
        <v>A26</v>
      </c>
      <c r="C26" s="103">
        <v>13</v>
      </c>
      <c r="D26" s="81">
        <f>IF(ROUND(I24,0)&gt;0,I24,0)</f>
        <v>20486.118675460046</v>
      </c>
      <c r="E26" s="81">
        <f>IF($D$6+1-C26&lt;=0,0,IF($D$9="Beginning",PMT(L24/12,$D$6+1-C26,-(D24-E24),-PV(L24/12,1,0,$D$10),0),PMT(L26/12,$D$6+1-C26,-D26,$D$10,0)))</f>
        <v>471.78084110027362</v>
      </c>
      <c r="F26" s="81">
        <f t="shared" si="4"/>
        <v>85.35882781441687</v>
      </c>
      <c r="G26" s="81"/>
      <c r="H26" s="81">
        <f t="shared" si="5"/>
        <v>386.42201328585674</v>
      </c>
      <c r="I26" s="81">
        <f t="shared" si="0"/>
        <v>20099.696662174189</v>
      </c>
      <c r="J26" s="82">
        <f t="shared" si="1"/>
        <v>0.80398786648696752</v>
      </c>
      <c r="K26" s="80"/>
      <c r="L26" s="104">
        <f t="shared" si="6"/>
        <v>0.05</v>
      </c>
    </row>
    <row r="27" spans="1:12" x14ac:dyDescent="0.25">
      <c r="A27" s="105">
        <f t="shared" si="7"/>
        <v>44620</v>
      </c>
      <c r="B27" s="102" t="str">
        <f t="shared" si="2"/>
        <v>A27</v>
      </c>
      <c r="C27" s="103">
        <v>14</v>
      </c>
      <c r="D27" s="81">
        <f t="shared" si="3"/>
        <v>20099.696662174189</v>
      </c>
      <c r="E27" s="81">
        <f t="shared" si="8"/>
        <v>471.78084110027351</v>
      </c>
      <c r="F27" s="81">
        <f t="shared" si="4"/>
        <v>83.748736092392463</v>
      </c>
      <c r="G27" s="81"/>
      <c r="H27" s="81">
        <f t="shared" si="5"/>
        <v>388.03210500788106</v>
      </c>
      <c r="I27" s="81">
        <f t="shared" si="0"/>
        <v>19711.664557166307</v>
      </c>
      <c r="J27" s="82">
        <f t="shared" si="1"/>
        <v>0.78846658228665223</v>
      </c>
      <c r="K27" s="80"/>
      <c r="L27" s="104">
        <f t="shared" si="6"/>
        <v>0.05</v>
      </c>
    </row>
    <row r="28" spans="1:12" x14ac:dyDescent="0.25">
      <c r="A28" s="105">
        <f t="shared" si="7"/>
        <v>44651</v>
      </c>
      <c r="B28" s="102" t="str">
        <f t="shared" si="2"/>
        <v>A28</v>
      </c>
      <c r="C28" s="103">
        <v>15</v>
      </c>
      <c r="D28" s="81">
        <f t="shared" si="3"/>
        <v>19711.664557166307</v>
      </c>
      <c r="E28" s="81">
        <f t="shared" si="8"/>
        <v>471.78084110027351</v>
      </c>
      <c r="F28" s="81">
        <f t="shared" si="4"/>
        <v>82.131935654859618</v>
      </c>
      <c r="G28" s="81"/>
      <c r="H28" s="81">
        <f t="shared" si="5"/>
        <v>389.6489054454139</v>
      </c>
      <c r="I28" s="81">
        <f t="shared" si="0"/>
        <v>19322.015651720892</v>
      </c>
      <c r="J28" s="82">
        <f t="shared" si="1"/>
        <v>0.77288062606883567</v>
      </c>
      <c r="K28" s="80"/>
      <c r="L28" s="104">
        <f t="shared" si="6"/>
        <v>0.05</v>
      </c>
    </row>
    <row r="29" spans="1:12" x14ac:dyDescent="0.25">
      <c r="A29" s="105">
        <f t="shared" si="7"/>
        <v>44681</v>
      </c>
      <c r="B29" s="102" t="str">
        <f t="shared" si="2"/>
        <v>A29</v>
      </c>
      <c r="C29" s="103">
        <v>16</v>
      </c>
      <c r="D29" s="81">
        <f t="shared" si="3"/>
        <v>19322.015651720892</v>
      </c>
      <c r="E29" s="81">
        <f t="shared" si="8"/>
        <v>471.78084110027356</v>
      </c>
      <c r="F29" s="81">
        <f t="shared" si="4"/>
        <v>80.508398548837064</v>
      </c>
      <c r="G29" s="81"/>
      <c r="H29" s="81">
        <f t="shared" si="5"/>
        <v>391.27244255143648</v>
      </c>
      <c r="I29" s="81">
        <f t="shared" si="0"/>
        <v>18930.743209169457</v>
      </c>
      <c r="J29" s="82">
        <f t="shared" si="1"/>
        <v>0.75722972836677827</v>
      </c>
      <c r="K29" s="80"/>
      <c r="L29" s="104">
        <f t="shared" si="6"/>
        <v>0.05</v>
      </c>
    </row>
    <row r="30" spans="1:12" x14ac:dyDescent="0.25">
      <c r="A30" s="105">
        <f t="shared" si="7"/>
        <v>44712</v>
      </c>
      <c r="B30" s="102" t="str">
        <f t="shared" si="2"/>
        <v>A30</v>
      </c>
      <c r="C30" s="103">
        <v>17</v>
      </c>
      <c r="D30" s="81">
        <f t="shared" si="3"/>
        <v>18930.743209169457</v>
      </c>
      <c r="E30" s="81">
        <f t="shared" si="8"/>
        <v>471.78084110027356</v>
      </c>
      <c r="F30" s="81">
        <f t="shared" si="4"/>
        <v>78.878096704872746</v>
      </c>
      <c r="G30" s="81"/>
      <c r="H30" s="81">
        <f t="shared" si="5"/>
        <v>392.90274439540082</v>
      </c>
      <c r="I30" s="81">
        <f t="shared" si="0"/>
        <v>18537.840464774057</v>
      </c>
      <c r="J30" s="82">
        <f t="shared" si="1"/>
        <v>0.74151361859096232</v>
      </c>
      <c r="K30" s="80"/>
      <c r="L30" s="104">
        <f t="shared" si="6"/>
        <v>0.05</v>
      </c>
    </row>
    <row r="31" spans="1:12" x14ac:dyDescent="0.25">
      <c r="A31" s="105">
        <f t="shared" si="7"/>
        <v>44742</v>
      </c>
      <c r="B31" s="102" t="str">
        <f t="shared" si="2"/>
        <v>A31</v>
      </c>
      <c r="C31" s="103">
        <v>18</v>
      </c>
      <c r="D31" s="81">
        <f t="shared" si="3"/>
        <v>18537.840464774057</v>
      </c>
      <c r="E31" s="81">
        <f t="shared" si="8"/>
        <v>471.78084110027356</v>
      </c>
      <c r="F31" s="81">
        <f t="shared" si="4"/>
        <v>77.241001936558575</v>
      </c>
      <c r="G31" s="81"/>
      <c r="H31" s="81">
        <f t="shared" si="5"/>
        <v>394.53983916371499</v>
      </c>
      <c r="I31" s="81">
        <f t="shared" si="0"/>
        <v>18143.300625610344</v>
      </c>
      <c r="J31" s="82">
        <f t="shared" si="1"/>
        <v>0.7257320250244137</v>
      </c>
      <c r="K31" s="80"/>
      <c r="L31" s="104">
        <f t="shared" si="6"/>
        <v>0.05</v>
      </c>
    </row>
    <row r="32" spans="1:12" x14ac:dyDescent="0.25">
      <c r="A32" s="105">
        <f t="shared" si="7"/>
        <v>44773</v>
      </c>
      <c r="B32" s="102" t="str">
        <f t="shared" si="2"/>
        <v>A32</v>
      </c>
      <c r="C32" s="103">
        <v>19</v>
      </c>
      <c r="D32" s="81">
        <f t="shared" si="3"/>
        <v>18143.300625610344</v>
      </c>
      <c r="E32" s="81">
        <f t="shared" si="8"/>
        <v>471.78084110027356</v>
      </c>
      <c r="F32" s="81">
        <f t="shared" si="4"/>
        <v>75.597085940043101</v>
      </c>
      <c r="G32" s="81"/>
      <c r="H32" s="81">
        <f t="shared" si="5"/>
        <v>396.18375516023048</v>
      </c>
      <c r="I32" s="81">
        <f t="shared" si="0"/>
        <v>17747.116870450114</v>
      </c>
      <c r="J32" s="82">
        <f t="shared" si="1"/>
        <v>0.70988467481800455</v>
      </c>
      <c r="K32" s="80"/>
      <c r="L32" s="104">
        <f t="shared" si="6"/>
        <v>0.05</v>
      </c>
    </row>
    <row r="33" spans="1:12" x14ac:dyDescent="0.25">
      <c r="A33" s="105">
        <f t="shared" si="7"/>
        <v>44804</v>
      </c>
      <c r="B33" s="102" t="str">
        <f t="shared" si="2"/>
        <v>A33</v>
      </c>
      <c r="C33" s="103">
        <v>20</v>
      </c>
      <c r="D33" s="81">
        <f t="shared" si="3"/>
        <v>17747.116870450114</v>
      </c>
      <c r="E33" s="81">
        <f t="shared" si="8"/>
        <v>471.78084110027356</v>
      </c>
      <c r="F33" s="81">
        <f t="shared" si="4"/>
        <v>73.946320293542144</v>
      </c>
      <c r="G33" s="81"/>
      <c r="H33" s="81">
        <f t="shared" si="5"/>
        <v>397.8345208067314</v>
      </c>
      <c r="I33" s="81">
        <f t="shared" si="0"/>
        <v>17349.282349643381</v>
      </c>
      <c r="J33" s="82">
        <f t="shared" si="1"/>
        <v>0.6939712939857352</v>
      </c>
      <c r="K33" s="80"/>
      <c r="L33" s="104">
        <f t="shared" si="6"/>
        <v>0.05</v>
      </c>
    </row>
    <row r="34" spans="1:12" x14ac:dyDescent="0.25">
      <c r="A34" s="105">
        <f t="shared" si="7"/>
        <v>44834</v>
      </c>
      <c r="B34" s="102" t="str">
        <f t="shared" si="2"/>
        <v>A34</v>
      </c>
      <c r="C34" s="103">
        <v>21</v>
      </c>
      <c r="D34" s="81">
        <f t="shared" si="3"/>
        <v>17349.282349643381</v>
      </c>
      <c r="E34" s="81">
        <f t="shared" si="8"/>
        <v>471.78084110027362</v>
      </c>
      <c r="F34" s="81">
        <f t="shared" si="4"/>
        <v>72.288676456847426</v>
      </c>
      <c r="G34" s="81"/>
      <c r="H34" s="81">
        <f t="shared" si="5"/>
        <v>399.49216464342618</v>
      </c>
      <c r="I34" s="81">
        <f t="shared" si="0"/>
        <v>16949.790184999954</v>
      </c>
      <c r="J34" s="82">
        <f t="shared" si="1"/>
        <v>0.6779916073999982</v>
      </c>
      <c r="K34" s="80"/>
      <c r="L34" s="104">
        <f t="shared" si="6"/>
        <v>0.05</v>
      </c>
    </row>
    <row r="35" spans="1:12" x14ac:dyDescent="0.25">
      <c r="A35" s="105">
        <f t="shared" si="7"/>
        <v>44865</v>
      </c>
      <c r="B35" s="102" t="str">
        <f t="shared" si="2"/>
        <v>A35</v>
      </c>
      <c r="C35" s="103">
        <v>22</v>
      </c>
      <c r="D35" s="81">
        <f t="shared" si="3"/>
        <v>16949.790184999954</v>
      </c>
      <c r="E35" s="81">
        <f t="shared" si="8"/>
        <v>471.78084110027356</v>
      </c>
      <c r="F35" s="81">
        <f t="shared" si="4"/>
        <v>70.624125770833146</v>
      </c>
      <c r="G35" s="81"/>
      <c r="H35" s="81">
        <f t="shared" si="5"/>
        <v>401.15671532944043</v>
      </c>
      <c r="I35" s="81">
        <f t="shared" si="0"/>
        <v>16548.633469670513</v>
      </c>
      <c r="J35" s="82">
        <f t="shared" si="1"/>
        <v>0.66194533878682049</v>
      </c>
      <c r="K35" s="80"/>
      <c r="L35" s="104">
        <f t="shared" si="6"/>
        <v>0.05</v>
      </c>
    </row>
    <row r="36" spans="1:12" x14ac:dyDescent="0.25">
      <c r="A36" s="105">
        <f t="shared" si="7"/>
        <v>44895</v>
      </c>
      <c r="B36" s="102" t="str">
        <f t="shared" si="2"/>
        <v>A36</v>
      </c>
      <c r="C36" s="103">
        <v>23</v>
      </c>
      <c r="D36" s="81">
        <f t="shared" si="3"/>
        <v>16548.633469670513</v>
      </c>
      <c r="E36" s="81">
        <f t="shared" si="8"/>
        <v>471.78084110027351</v>
      </c>
      <c r="F36" s="81">
        <f t="shared" si="4"/>
        <v>68.952639456960469</v>
      </c>
      <c r="G36" s="81"/>
      <c r="H36" s="81">
        <f t="shared" si="5"/>
        <v>402.82820164331304</v>
      </c>
      <c r="I36" s="81">
        <f t="shared" si="0"/>
        <v>16145.805268027199</v>
      </c>
      <c r="J36" s="82">
        <f t="shared" si="1"/>
        <v>0.64583221072108798</v>
      </c>
      <c r="K36" s="80"/>
      <c r="L36" s="104">
        <f t="shared" si="6"/>
        <v>0.05</v>
      </c>
    </row>
    <row r="37" spans="1:12" x14ac:dyDescent="0.25">
      <c r="A37" s="105">
        <f t="shared" si="7"/>
        <v>44926</v>
      </c>
      <c r="B37" s="102" t="str">
        <f t="shared" si="2"/>
        <v>A37</v>
      </c>
      <c r="C37" s="103">
        <v>24</v>
      </c>
      <c r="D37" s="81">
        <f t="shared" si="3"/>
        <v>16145.805268027199</v>
      </c>
      <c r="E37" s="81">
        <f t="shared" si="8"/>
        <v>471.78084110027351</v>
      </c>
      <c r="F37" s="81">
        <f t="shared" si="4"/>
        <v>67.274188616779995</v>
      </c>
      <c r="G37" s="81"/>
      <c r="H37" s="81">
        <f t="shared" si="5"/>
        <v>404.5066524834935</v>
      </c>
      <c r="I37" s="81">
        <f t="shared" si="0"/>
        <v>15741.298615543707</v>
      </c>
      <c r="J37" s="82">
        <f t="shared" si="1"/>
        <v>0.62965194462174823</v>
      </c>
      <c r="K37" s="80"/>
      <c r="L37" s="104">
        <f t="shared" si="6"/>
        <v>0.05</v>
      </c>
    </row>
    <row r="38" spans="1:12" x14ac:dyDescent="0.25">
      <c r="A38" s="105" t="s">
        <v>199</v>
      </c>
      <c r="B38" s="102"/>
      <c r="C38" s="103"/>
      <c r="D38" s="81"/>
      <c r="E38" s="81"/>
      <c r="F38" s="81"/>
      <c r="G38" s="81">
        <f>F26+F27+F28+F29+F30+F31+F32+F33+F34+F35+F36+F37</f>
        <v>916.55003328694363</v>
      </c>
      <c r="H38" s="81"/>
      <c r="I38" s="81"/>
      <c r="J38" s="82"/>
      <c r="K38" s="80"/>
      <c r="L38" s="104"/>
    </row>
    <row r="39" spans="1:12" x14ac:dyDescent="0.25">
      <c r="A39" s="105">
        <f>DATE(YEAR(A37),MONTH(A37)+2,1-1)</f>
        <v>44957</v>
      </c>
      <c r="B39" s="102" t="str">
        <f t="shared" si="2"/>
        <v>A39</v>
      </c>
      <c r="C39" s="103">
        <v>25</v>
      </c>
      <c r="D39" s="81">
        <f>IF(ROUND(I37,0)&gt;0,I37,0)</f>
        <v>15741.298615543707</v>
      </c>
      <c r="E39" s="81">
        <f>IF($D$6+1-C39&lt;=0,0,IF($D$9="Beginning",PMT(L37/12,$D$6+1-C39,-(D37-E37),-PV(L37/12,1,0,$D$10),0),PMT(L39/12,$D$6+1-C39,-D39,$D$10,0)))</f>
        <v>471.78084110027356</v>
      </c>
      <c r="F39" s="81">
        <f t="shared" si="4"/>
        <v>65.588744231432116</v>
      </c>
      <c r="G39" s="81"/>
      <c r="H39" s="81">
        <f t="shared" si="5"/>
        <v>406.19209686884142</v>
      </c>
      <c r="I39" s="81">
        <f t="shared" si="0"/>
        <v>15335.106518674866</v>
      </c>
      <c r="J39" s="82">
        <f t="shared" si="1"/>
        <v>0.61340426074699461</v>
      </c>
      <c r="K39" s="80"/>
      <c r="L39" s="104">
        <f t="shared" si="6"/>
        <v>0.05</v>
      </c>
    </row>
    <row r="40" spans="1:12" x14ac:dyDescent="0.25">
      <c r="A40" s="105">
        <f t="shared" si="7"/>
        <v>44985</v>
      </c>
      <c r="B40" s="102" t="str">
        <f t="shared" si="2"/>
        <v>A40</v>
      </c>
      <c r="C40" s="103">
        <v>26</v>
      </c>
      <c r="D40" s="81">
        <f t="shared" si="3"/>
        <v>15335.106518674866</v>
      </c>
      <c r="E40" s="81">
        <f t="shared" si="8"/>
        <v>471.78084110027356</v>
      </c>
      <c r="F40" s="81">
        <f t="shared" si="4"/>
        <v>63.896277161145271</v>
      </c>
      <c r="G40" s="81"/>
      <c r="H40" s="81">
        <f t="shared" si="5"/>
        <v>407.88456393912827</v>
      </c>
      <c r="I40" s="81">
        <f t="shared" si="0"/>
        <v>14927.221954735738</v>
      </c>
      <c r="J40" s="82">
        <f t="shared" si="1"/>
        <v>0.59708887818942957</v>
      </c>
      <c r="K40" s="80"/>
      <c r="L40" s="104">
        <f t="shared" si="6"/>
        <v>0.05</v>
      </c>
    </row>
    <row r="41" spans="1:12" x14ac:dyDescent="0.25">
      <c r="A41" s="105">
        <f t="shared" si="7"/>
        <v>45016</v>
      </c>
      <c r="B41" s="102" t="str">
        <f t="shared" si="2"/>
        <v>A41</v>
      </c>
      <c r="C41" s="103">
        <v>27</v>
      </c>
      <c r="D41" s="81">
        <f t="shared" si="3"/>
        <v>14927.221954735738</v>
      </c>
      <c r="E41" s="81">
        <f t="shared" si="8"/>
        <v>471.78084110027351</v>
      </c>
      <c r="F41" s="81">
        <f t="shared" si="4"/>
        <v>62.19675814473225</v>
      </c>
      <c r="G41" s="81"/>
      <c r="H41" s="81">
        <f t="shared" si="5"/>
        <v>409.58408295554125</v>
      </c>
      <c r="I41" s="81">
        <f t="shared" si="0"/>
        <v>14517.637871780196</v>
      </c>
      <c r="J41" s="82">
        <f t="shared" si="1"/>
        <v>0.58070551487120781</v>
      </c>
      <c r="K41" s="80"/>
      <c r="L41" s="104">
        <f t="shared" si="6"/>
        <v>0.05</v>
      </c>
    </row>
    <row r="42" spans="1:12" x14ac:dyDescent="0.25">
      <c r="A42" s="105">
        <f t="shared" si="7"/>
        <v>45046</v>
      </c>
      <c r="B42" s="102" t="str">
        <f t="shared" si="2"/>
        <v>A42</v>
      </c>
      <c r="C42" s="103">
        <v>28</v>
      </c>
      <c r="D42" s="81">
        <f t="shared" si="3"/>
        <v>14517.637871780196</v>
      </c>
      <c r="E42" s="81">
        <f t="shared" si="8"/>
        <v>471.78084110027362</v>
      </c>
      <c r="F42" s="81">
        <f t="shared" si="4"/>
        <v>60.490157799084159</v>
      </c>
      <c r="G42" s="81"/>
      <c r="H42" s="81">
        <f t="shared" si="5"/>
        <v>411.29068330118946</v>
      </c>
      <c r="I42" s="81">
        <f t="shared" si="0"/>
        <v>14106.347188479007</v>
      </c>
      <c r="J42" s="82">
        <f t="shared" si="1"/>
        <v>0.56425388753916028</v>
      </c>
      <c r="K42" s="80"/>
      <c r="L42" s="104">
        <f t="shared" si="6"/>
        <v>0.05</v>
      </c>
    </row>
    <row r="43" spans="1:12" x14ac:dyDescent="0.25">
      <c r="A43" s="105">
        <f t="shared" si="7"/>
        <v>45077</v>
      </c>
      <c r="B43" s="102" t="str">
        <f t="shared" si="2"/>
        <v>A43</v>
      </c>
      <c r="C43" s="103">
        <v>29</v>
      </c>
      <c r="D43" s="81">
        <f t="shared" si="3"/>
        <v>14106.347188479007</v>
      </c>
      <c r="E43" s="81">
        <f t="shared" si="8"/>
        <v>471.78084110027356</v>
      </c>
      <c r="F43" s="81">
        <f t="shared" si="4"/>
        <v>58.776446618662533</v>
      </c>
      <c r="G43" s="81"/>
      <c r="H43" s="81">
        <f t="shared" si="5"/>
        <v>413.00439448161103</v>
      </c>
      <c r="I43" s="81">
        <f t="shared" si="0"/>
        <v>13693.342793997395</v>
      </c>
      <c r="J43" s="82">
        <f t="shared" si="1"/>
        <v>0.54773371175989582</v>
      </c>
      <c r="K43" s="80"/>
      <c r="L43" s="104">
        <f t="shared" si="6"/>
        <v>0.05</v>
      </c>
    </row>
    <row r="44" spans="1:12" x14ac:dyDescent="0.25">
      <c r="A44" s="105">
        <f t="shared" si="7"/>
        <v>45107</v>
      </c>
      <c r="B44" s="102" t="str">
        <f t="shared" si="2"/>
        <v>A44</v>
      </c>
      <c r="C44" s="103">
        <v>30</v>
      </c>
      <c r="D44" s="81">
        <f t="shared" si="3"/>
        <v>13693.342793997395</v>
      </c>
      <c r="E44" s="81">
        <f t="shared" si="8"/>
        <v>471.78084110027345</v>
      </c>
      <c r="F44" s="81">
        <f t="shared" si="4"/>
        <v>57.055594974989155</v>
      </c>
      <c r="G44" s="81"/>
      <c r="H44" s="81">
        <f t="shared" si="5"/>
        <v>414.72524612528429</v>
      </c>
      <c r="I44" s="81">
        <f t="shared" si="0"/>
        <v>13278.617547872111</v>
      </c>
      <c r="J44" s="82">
        <f t="shared" si="1"/>
        <v>0.53114470191488439</v>
      </c>
      <c r="K44" s="80"/>
      <c r="L44" s="104">
        <f t="shared" si="6"/>
        <v>0.05</v>
      </c>
    </row>
    <row r="45" spans="1:12" x14ac:dyDescent="0.25">
      <c r="A45" s="105">
        <f t="shared" si="7"/>
        <v>45138</v>
      </c>
      <c r="B45" s="102" t="str">
        <f t="shared" si="2"/>
        <v>A45</v>
      </c>
      <c r="C45" s="103">
        <v>31</v>
      </c>
      <c r="D45" s="81">
        <f t="shared" si="3"/>
        <v>13278.617547872111</v>
      </c>
      <c r="E45" s="81">
        <f t="shared" si="8"/>
        <v>471.78084110027351</v>
      </c>
      <c r="F45" s="81">
        <f t="shared" si="4"/>
        <v>55.327573116133799</v>
      </c>
      <c r="G45" s="81"/>
      <c r="H45" s="81">
        <f t="shared" si="5"/>
        <v>416.4532679841397</v>
      </c>
      <c r="I45" s="81">
        <f t="shared" si="0"/>
        <v>12862.164279887971</v>
      </c>
      <c r="J45" s="82">
        <f t="shared" si="1"/>
        <v>0.51448657119551888</v>
      </c>
      <c r="K45" s="80"/>
      <c r="L45" s="104">
        <f t="shared" si="6"/>
        <v>0.05</v>
      </c>
    </row>
    <row r="46" spans="1:12" x14ac:dyDescent="0.25">
      <c r="A46" s="105">
        <f t="shared" si="7"/>
        <v>45169</v>
      </c>
      <c r="B46" s="102" t="str">
        <f t="shared" si="2"/>
        <v>A46</v>
      </c>
      <c r="C46" s="103">
        <v>32</v>
      </c>
      <c r="D46" s="81">
        <f t="shared" si="3"/>
        <v>12862.164279887971</v>
      </c>
      <c r="E46" s="81">
        <f t="shared" si="8"/>
        <v>471.78084110027345</v>
      </c>
      <c r="F46" s="81">
        <f t="shared" si="4"/>
        <v>53.592351166199883</v>
      </c>
      <c r="G46" s="81"/>
      <c r="H46" s="81">
        <f t="shared" si="5"/>
        <v>418.18848993407357</v>
      </c>
      <c r="I46" s="81">
        <f t="shared" si="0"/>
        <v>12443.975789953898</v>
      </c>
      <c r="J46" s="82">
        <f t="shared" si="1"/>
        <v>0.49775903159815593</v>
      </c>
      <c r="K46" s="80"/>
      <c r="L46" s="104">
        <f t="shared" si="6"/>
        <v>0.05</v>
      </c>
    </row>
    <row r="47" spans="1:12" x14ac:dyDescent="0.25">
      <c r="A47" s="105">
        <f t="shared" si="7"/>
        <v>45199</v>
      </c>
      <c r="B47" s="102" t="str">
        <f t="shared" si="2"/>
        <v>A47</v>
      </c>
      <c r="C47" s="103">
        <v>33</v>
      </c>
      <c r="D47" s="81">
        <f t="shared" si="3"/>
        <v>12443.975789953898</v>
      </c>
      <c r="E47" s="81">
        <f t="shared" si="8"/>
        <v>471.78084110027351</v>
      </c>
      <c r="F47" s="81">
        <f t="shared" si="4"/>
        <v>51.849899124807912</v>
      </c>
      <c r="G47" s="81"/>
      <c r="H47" s="81">
        <f t="shared" si="5"/>
        <v>419.9309419754656</v>
      </c>
      <c r="I47" s="81">
        <f t="shared" si="0"/>
        <v>12024.044847978432</v>
      </c>
      <c r="J47" s="82">
        <f t="shared" si="1"/>
        <v>0.48096179391913729</v>
      </c>
      <c r="K47" s="80"/>
      <c r="L47" s="104">
        <f t="shared" si="6"/>
        <v>0.05</v>
      </c>
    </row>
    <row r="48" spans="1:12" x14ac:dyDescent="0.25">
      <c r="A48" s="105">
        <f t="shared" si="7"/>
        <v>45230</v>
      </c>
      <c r="B48" s="102" t="str">
        <f t="shared" si="2"/>
        <v>A48</v>
      </c>
      <c r="C48" s="103">
        <v>34</v>
      </c>
      <c r="D48" s="81">
        <f t="shared" si="3"/>
        <v>12024.044847978432</v>
      </c>
      <c r="E48" s="81">
        <f t="shared" si="8"/>
        <v>471.78084110027345</v>
      </c>
      <c r="F48" s="81">
        <f t="shared" si="4"/>
        <v>50.100186866576799</v>
      </c>
      <c r="G48" s="81"/>
      <c r="H48" s="81">
        <f t="shared" si="5"/>
        <v>421.68065423369666</v>
      </c>
      <c r="I48" s="81">
        <f t="shared" si="0"/>
        <v>11602.364193744736</v>
      </c>
      <c r="J48" s="82">
        <f t="shared" si="1"/>
        <v>0.46409456774978941</v>
      </c>
      <c r="K48" s="80"/>
      <c r="L48" s="104">
        <f t="shared" si="6"/>
        <v>0.05</v>
      </c>
    </row>
    <row r="49" spans="1:12" x14ac:dyDescent="0.25">
      <c r="A49" s="105">
        <f t="shared" si="7"/>
        <v>45260</v>
      </c>
      <c r="B49" s="102" t="str">
        <f t="shared" si="2"/>
        <v>A49</v>
      </c>
      <c r="C49" s="103">
        <v>35</v>
      </c>
      <c r="D49" s="81">
        <f t="shared" si="3"/>
        <v>11602.364193744736</v>
      </c>
      <c r="E49" s="81">
        <f t="shared" si="8"/>
        <v>471.78084110027356</v>
      </c>
      <c r="F49" s="81">
        <f t="shared" si="4"/>
        <v>48.343184140603064</v>
      </c>
      <c r="G49" s="81"/>
      <c r="H49" s="81">
        <f t="shared" si="5"/>
        <v>423.43765695967051</v>
      </c>
      <c r="I49" s="81">
        <f t="shared" si="0"/>
        <v>11178.926536785066</v>
      </c>
      <c r="J49" s="82">
        <f t="shared" si="1"/>
        <v>0.44715706147140261</v>
      </c>
      <c r="K49" s="80"/>
      <c r="L49" s="104">
        <f t="shared" si="6"/>
        <v>0.05</v>
      </c>
    </row>
    <row r="50" spans="1:12" x14ac:dyDescent="0.25">
      <c r="A50" s="105">
        <f t="shared" si="7"/>
        <v>45291</v>
      </c>
      <c r="B50" s="102" t="str">
        <f t="shared" si="2"/>
        <v>A50</v>
      </c>
      <c r="C50" s="103">
        <v>36</v>
      </c>
      <c r="D50" s="81">
        <f t="shared" si="3"/>
        <v>11178.926536785066</v>
      </c>
      <c r="E50" s="81">
        <f t="shared" si="8"/>
        <v>471.78084110027345</v>
      </c>
      <c r="F50" s="81">
        <f t="shared" si="4"/>
        <v>46.578860569937774</v>
      </c>
      <c r="G50" s="81"/>
      <c r="H50" s="81">
        <f t="shared" si="5"/>
        <v>425.20198053033567</v>
      </c>
      <c r="I50" s="81">
        <f t="shared" si="0"/>
        <v>10753.72455625473</v>
      </c>
      <c r="J50" s="82">
        <f t="shared" si="1"/>
        <v>0.43014898225018922</v>
      </c>
      <c r="K50" s="80"/>
      <c r="L50" s="104">
        <f t="shared" si="6"/>
        <v>0.05</v>
      </c>
    </row>
    <row r="51" spans="1:12" x14ac:dyDescent="0.25">
      <c r="A51" s="105" t="s">
        <v>200</v>
      </c>
      <c r="B51" s="102"/>
      <c r="C51" s="103"/>
      <c r="D51" s="81"/>
      <c r="E51" s="81"/>
      <c r="F51" s="81"/>
      <c r="G51" s="81">
        <f>F39+F40+F41+F42+F43+F44+F45+F46+F47+F48+F49+F50</f>
        <v>673.79603391430476</v>
      </c>
      <c r="H51" s="81"/>
      <c r="I51" s="81"/>
      <c r="J51" s="82"/>
      <c r="K51" s="80"/>
      <c r="L51" s="104"/>
    </row>
    <row r="52" spans="1:12" x14ac:dyDescent="0.25">
      <c r="A52" s="105">
        <f>DATE(YEAR(A50),MONTH(A50)+2,1-1)</f>
        <v>45322</v>
      </c>
      <c r="B52" s="102" t="str">
        <f t="shared" si="2"/>
        <v>A52</v>
      </c>
      <c r="C52" s="103">
        <v>37</v>
      </c>
      <c r="D52" s="81">
        <f>IF(ROUND(I50,0)&gt;0,I50,0)</f>
        <v>10753.72455625473</v>
      </c>
      <c r="E52" s="81">
        <f>IF($D$6+1-C52&lt;=0,0,IF($D$9="Beginning",PMT(L50/12,$D$6+1-C52,-(D50-E50),-PV(L50/12,1,0,$D$10),0),PMT(L52/12,$D$6+1-C52,-D52,$D$10,0)))</f>
        <v>471.78084110027351</v>
      </c>
      <c r="F52" s="81">
        <f t="shared" si="4"/>
        <v>44.807185651061381</v>
      </c>
      <c r="G52" s="81"/>
      <c r="H52" s="81">
        <f t="shared" si="5"/>
        <v>426.97365544921212</v>
      </c>
      <c r="I52" s="81">
        <f t="shared" si="0"/>
        <v>10326.750900805519</v>
      </c>
      <c r="J52" s="82">
        <f t="shared" si="1"/>
        <v>0.41307003603222076</v>
      </c>
      <c r="K52" s="80"/>
      <c r="L52" s="104">
        <f t="shared" si="6"/>
        <v>0.05</v>
      </c>
    </row>
    <row r="53" spans="1:12" x14ac:dyDescent="0.25">
      <c r="A53" s="105">
        <f t="shared" si="7"/>
        <v>45351</v>
      </c>
      <c r="B53" s="102" t="str">
        <f t="shared" si="2"/>
        <v>A53</v>
      </c>
      <c r="C53" s="103">
        <v>38</v>
      </c>
      <c r="D53" s="81">
        <f t="shared" si="3"/>
        <v>10326.750900805519</v>
      </c>
      <c r="E53" s="81">
        <f t="shared" si="8"/>
        <v>471.78084110027356</v>
      </c>
      <c r="F53" s="81">
        <f t="shared" si="4"/>
        <v>43.028128753356327</v>
      </c>
      <c r="G53" s="81"/>
      <c r="H53" s="81">
        <f t="shared" si="5"/>
        <v>428.75271234691724</v>
      </c>
      <c r="I53" s="81">
        <f t="shared" si="0"/>
        <v>9897.9981884586014</v>
      </c>
      <c r="J53" s="82">
        <f t="shared" si="1"/>
        <v>0.39591992753834404</v>
      </c>
      <c r="K53" s="80"/>
      <c r="L53" s="104">
        <f t="shared" si="6"/>
        <v>0.05</v>
      </c>
    </row>
    <row r="54" spans="1:12" x14ac:dyDescent="0.25">
      <c r="A54" s="105">
        <f t="shared" si="7"/>
        <v>45382</v>
      </c>
      <c r="B54" s="102" t="str">
        <f t="shared" si="2"/>
        <v>A54</v>
      </c>
      <c r="C54" s="103">
        <v>39</v>
      </c>
      <c r="D54" s="81">
        <f t="shared" si="3"/>
        <v>9897.9981884586014</v>
      </c>
      <c r="E54" s="81">
        <f t="shared" si="8"/>
        <v>471.78084110027356</v>
      </c>
      <c r="F54" s="81">
        <f t="shared" si="4"/>
        <v>41.241659118577509</v>
      </c>
      <c r="G54" s="81"/>
      <c r="H54" s="81">
        <f t="shared" si="5"/>
        <v>430.53918198169606</v>
      </c>
      <c r="I54" s="81">
        <f t="shared" si="0"/>
        <v>9467.4590064769054</v>
      </c>
      <c r="J54" s="82">
        <f t="shared" si="1"/>
        <v>0.37869836025907622</v>
      </c>
      <c r="K54" s="80"/>
      <c r="L54" s="104">
        <f t="shared" si="6"/>
        <v>0.05</v>
      </c>
    </row>
    <row r="55" spans="1:12" x14ac:dyDescent="0.25">
      <c r="A55" s="105">
        <f t="shared" si="7"/>
        <v>45412</v>
      </c>
      <c r="B55" s="102" t="str">
        <f t="shared" si="2"/>
        <v>A55</v>
      </c>
      <c r="C55" s="103">
        <v>40</v>
      </c>
      <c r="D55" s="81">
        <f t="shared" si="3"/>
        <v>9467.4590064769054</v>
      </c>
      <c r="E55" s="81">
        <f t="shared" si="8"/>
        <v>471.78084110027351</v>
      </c>
      <c r="F55" s="81">
        <f t="shared" si="4"/>
        <v>39.447745860320445</v>
      </c>
      <c r="G55" s="81"/>
      <c r="H55" s="81">
        <f t="shared" si="5"/>
        <v>432.33309523995308</v>
      </c>
      <c r="I55" s="81">
        <f t="shared" si="0"/>
        <v>9035.1259112369517</v>
      </c>
      <c r="J55" s="82">
        <f t="shared" si="1"/>
        <v>0.36140503644947808</v>
      </c>
      <c r="K55" s="80"/>
      <c r="L55" s="104">
        <f t="shared" si="6"/>
        <v>0.05</v>
      </c>
    </row>
    <row r="56" spans="1:12" x14ac:dyDescent="0.25">
      <c r="A56" s="105">
        <f t="shared" si="7"/>
        <v>45443</v>
      </c>
      <c r="B56" s="102" t="str">
        <f t="shared" si="2"/>
        <v>A56</v>
      </c>
      <c r="C56" s="103">
        <v>41</v>
      </c>
      <c r="D56" s="81">
        <f t="shared" si="3"/>
        <v>9035.1259112369517</v>
      </c>
      <c r="E56" s="81">
        <f t="shared" si="8"/>
        <v>471.78084110027356</v>
      </c>
      <c r="F56" s="81">
        <f t="shared" si="4"/>
        <v>37.646357963487297</v>
      </c>
      <c r="G56" s="81"/>
      <c r="H56" s="81">
        <f t="shared" si="5"/>
        <v>434.13448313678629</v>
      </c>
      <c r="I56" s="81">
        <f t="shared" si="0"/>
        <v>8600.9914281001656</v>
      </c>
      <c r="J56" s="82">
        <f t="shared" si="1"/>
        <v>0.34403965712400664</v>
      </c>
      <c r="K56" s="80"/>
      <c r="L56" s="104">
        <f t="shared" si="6"/>
        <v>0.05</v>
      </c>
    </row>
    <row r="57" spans="1:12" x14ac:dyDescent="0.25">
      <c r="A57" s="105">
        <f t="shared" si="7"/>
        <v>45473</v>
      </c>
      <c r="B57" s="102" t="str">
        <f t="shared" si="2"/>
        <v>A57</v>
      </c>
      <c r="C57" s="103">
        <v>42</v>
      </c>
      <c r="D57" s="81">
        <f t="shared" si="3"/>
        <v>8600.9914281001656</v>
      </c>
      <c r="E57" s="81">
        <f t="shared" si="8"/>
        <v>471.78084110027345</v>
      </c>
      <c r="F57" s="81">
        <f t="shared" si="4"/>
        <v>35.837464283750691</v>
      </c>
      <c r="G57" s="81"/>
      <c r="H57" s="81">
        <f t="shared" si="5"/>
        <v>435.94337681652274</v>
      </c>
      <c r="I57" s="81">
        <f t="shared" si="0"/>
        <v>8165.048051283643</v>
      </c>
      <c r="J57" s="82">
        <f t="shared" si="1"/>
        <v>0.32660192205134569</v>
      </c>
      <c r="K57" s="80"/>
      <c r="L57" s="104">
        <f t="shared" si="6"/>
        <v>0.05</v>
      </c>
    </row>
    <row r="58" spans="1:12" x14ac:dyDescent="0.25">
      <c r="A58" s="105">
        <f t="shared" si="7"/>
        <v>45504</v>
      </c>
      <c r="B58" s="102" t="str">
        <f t="shared" si="2"/>
        <v>A58</v>
      </c>
      <c r="C58" s="103">
        <v>43</v>
      </c>
      <c r="D58" s="81">
        <f t="shared" si="3"/>
        <v>8165.048051283643</v>
      </c>
      <c r="E58" s="81">
        <f t="shared" si="8"/>
        <v>471.78084110027356</v>
      </c>
      <c r="F58" s="81">
        <f t="shared" si="4"/>
        <v>34.021033547015179</v>
      </c>
      <c r="G58" s="81"/>
      <c r="H58" s="81">
        <f t="shared" si="5"/>
        <v>437.75980755325838</v>
      </c>
      <c r="I58" s="81">
        <f t="shared" si="0"/>
        <v>7727.2882437303842</v>
      </c>
      <c r="J58" s="82">
        <f t="shared" si="1"/>
        <v>0.30909152974921539</v>
      </c>
      <c r="K58" s="80"/>
      <c r="L58" s="104">
        <f t="shared" si="6"/>
        <v>0.05</v>
      </c>
    </row>
    <row r="59" spans="1:12" x14ac:dyDescent="0.25">
      <c r="A59" s="105">
        <f t="shared" si="7"/>
        <v>45535</v>
      </c>
      <c r="B59" s="102" t="str">
        <f t="shared" si="2"/>
        <v>A59</v>
      </c>
      <c r="C59" s="103">
        <v>44</v>
      </c>
      <c r="D59" s="81">
        <f t="shared" si="3"/>
        <v>7727.2882437303842</v>
      </c>
      <c r="E59" s="81">
        <f t="shared" si="8"/>
        <v>471.78084110027345</v>
      </c>
      <c r="F59" s="81">
        <f t="shared" si="4"/>
        <v>32.197034348876606</v>
      </c>
      <c r="G59" s="81"/>
      <c r="H59" s="81">
        <f t="shared" si="5"/>
        <v>439.58380675139682</v>
      </c>
      <c r="I59" s="81">
        <f t="shared" si="0"/>
        <v>7287.7044369789874</v>
      </c>
      <c r="J59" s="82">
        <f t="shared" si="1"/>
        <v>0.29150817747915947</v>
      </c>
      <c r="K59" s="80"/>
      <c r="L59" s="104">
        <f t="shared" si="6"/>
        <v>0.05</v>
      </c>
    </row>
    <row r="60" spans="1:12" x14ac:dyDescent="0.25">
      <c r="A60" s="105">
        <f t="shared" si="7"/>
        <v>45565</v>
      </c>
      <c r="B60" s="102" t="str">
        <f t="shared" si="2"/>
        <v>A60</v>
      </c>
      <c r="C60" s="103">
        <v>45</v>
      </c>
      <c r="D60" s="81">
        <f t="shared" si="3"/>
        <v>7287.7044369789874</v>
      </c>
      <c r="E60" s="81">
        <f t="shared" si="8"/>
        <v>471.78084110027345</v>
      </c>
      <c r="F60" s="81">
        <f t="shared" si="4"/>
        <v>30.365435154079119</v>
      </c>
      <c r="G60" s="81"/>
      <c r="H60" s="81">
        <f t="shared" si="5"/>
        <v>441.41540594619431</v>
      </c>
      <c r="I60" s="81">
        <f t="shared" si="0"/>
        <v>6846.289031032793</v>
      </c>
      <c r="J60" s="82">
        <f t="shared" si="1"/>
        <v>0.27385156124131171</v>
      </c>
      <c r="K60" s="80"/>
      <c r="L60" s="104">
        <f t="shared" si="6"/>
        <v>0.05</v>
      </c>
    </row>
    <row r="61" spans="1:12" x14ac:dyDescent="0.25">
      <c r="A61" s="105">
        <f t="shared" si="7"/>
        <v>45596</v>
      </c>
      <c r="B61" s="102" t="str">
        <f t="shared" si="2"/>
        <v>A61</v>
      </c>
      <c r="C61" s="103">
        <v>46</v>
      </c>
      <c r="D61" s="81">
        <f t="shared" si="3"/>
        <v>6846.289031032793</v>
      </c>
      <c r="E61" s="81">
        <f t="shared" si="8"/>
        <v>471.78084110027351</v>
      </c>
      <c r="F61" s="81">
        <f t="shared" si="4"/>
        <v>28.526204295969972</v>
      </c>
      <c r="G61" s="81"/>
      <c r="H61" s="81">
        <f t="shared" si="5"/>
        <v>443.25463680430352</v>
      </c>
      <c r="I61" s="81">
        <f t="shared" si="0"/>
        <v>6403.0343942284899</v>
      </c>
      <c r="J61" s="82">
        <f t="shared" si="1"/>
        <v>0.25612137576913957</v>
      </c>
      <c r="K61" s="80"/>
      <c r="L61" s="104">
        <f t="shared" si="6"/>
        <v>0.05</v>
      </c>
    </row>
    <row r="62" spans="1:12" x14ac:dyDescent="0.25">
      <c r="A62" s="105">
        <f t="shared" si="7"/>
        <v>45626</v>
      </c>
      <c r="B62" s="102" t="str">
        <f t="shared" si="2"/>
        <v>A62</v>
      </c>
      <c r="C62" s="103">
        <v>47</v>
      </c>
      <c r="D62" s="81">
        <f t="shared" si="3"/>
        <v>6403.0343942284899</v>
      </c>
      <c r="E62" s="81">
        <f t="shared" si="8"/>
        <v>471.78084110027345</v>
      </c>
      <c r="F62" s="81">
        <f t="shared" si="4"/>
        <v>26.679309975952041</v>
      </c>
      <c r="G62" s="81"/>
      <c r="H62" s="81">
        <f t="shared" si="5"/>
        <v>445.10153112432141</v>
      </c>
      <c r="I62" s="81">
        <f t="shared" si="0"/>
        <v>5957.9328631041681</v>
      </c>
      <c r="J62" s="82">
        <f t="shared" si="1"/>
        <v>0.23831731452416671</v>
      </c>
      <c r="K62" s="80"/>
      <c r="L62" s="104">
        <f t="shared" si="6"/>
        <v>0.05</v>
      </c>
    </row>
    <row r="63" spans="1:12" x14ac:dyDescent="0.25">
      <c r="A63" s="105">
        <f t="shared" si="7"/>
        <v>45657</v>
      </c>
      <c r="B63" s="102" t="str">
        <f t="shared" si="2"/>
        <v>A63</v>
      </c>
      <c r="C63" s="103">
        <v>48</v>
      </c>
      <c r="D63" s="81">
        <f t="shared" si="3"/>
        <v>5957.9328631041681</v>
      </c>
      <c r="E63" s="81">
        <f t="shared" si="8"/>
        <v>471.78084110027345</v>
      </c>
      <c r="F63" s="81">
        <f t="shared" si="4"/>
        <v>24.824720262934036</v>
      </c>
      <c r="G63" s="81"/>
      <c r="H63" s="81">
        <f t="shared" si="5"/>
        <v>446.95612083733943</v>
      </c>
      <c r="I63" s="81">
        <f t="shared" si="0"/>
        <v>5510.9767422668283</v>
      </c>
      <c r="J63" s="82">
        <f t="shared" si="1"/>
        <v>0.22043906969067315</v>
      </c>
      <c r="K63" s="80"/>
      <c r="L63" s="104">
        <f t="shared" si="6"/>
        <v>0.05</v>
      </c>
    </row>
    <row r="64" spans="1:12" x14ac:dyDescent="0.25">
      <c r="A64" s="105" t="s">
        <v>201</v>
      </c>
      <c r="B64" s="102"/>
      <c r="C64" s="103"/>
      <c r="D64" s="81"/>
      <c r="E64" s="81"/>
      <c r="F64" s="81"/>
      <c r="G64" s="81">
        <f>F52+F53+F54+F55+F56+F57+F58+F59+F60+F61+F62+F63</f>
        <v>418.62227921538067</v>
      </c>
      <c r="H64" s="81"/>
      <c r="I64" s="81"/>
      <c r="J64" s="82"/>
      <c r="K64" s="80"/>
      <c r="L64" s="104"/>
    </row>
    <row r="65" spans="1:12" x14ac:dyDescent="0.25">
      <c r="A65" s="105">
        <f>DATE(YEAR(A63),MONTH(A63)+2,1-1)</f>
        <v>45688</v>
      </c>
      <c r="B65" s="102" t="str">
        <f t="shared" si="2"/>
        <v>A65</v>
      </c>
      <c r="C65" s="103">
        <v>49</v>
      </c>
      <c r="D65" s="81">
        <f>IF(ROUND(I63,0)&gt;0,I63,0)</f>
        <v>5510.9767422668283</v>
      </c>
      <c r="E65" s="81">
        <f>IF($D$6+1-C65&lt;=0,0,IF($D$9="Beginning",PMT(L63/12,$D$6+1-C65,-(D63-E63),-PV(L63/12,1,0,$D$10),0),PMT(L65/12,$D$6+1-C65,-D65,$D$10,0)))</f>
        <v>471.78084110027339</v>
      </c>
      <c r="F65" s="81">
        <f t="shared" si="4"/>
        <v>22.962403092778455</v>
      </c>
      <c r="G65" s="81"/>
      <c r="H65" s="81">
        <f t="shared" si="5"/>
        <v>448.81843800749493</v>
      </c>
      <c r="I65" s="81">
        <f t="shared" si="0"/>
        <v>5062.1583042593338</v>
      </c>
      <c r="J65" s="82">
        <f t="shared" si="1"/>
        <v>0.20248633217037335</v>
      </c>
      <c r="K65" s="80"/>
      <c r="L65" s="104">
        <f t="shared" si="6"/>
        <v>0.05</v>
      </c>
    </row>
    <row r="66" spans="1:12" x14ac:dyDescent="0.25">
      <c r="A66" s="105">
        <f t="shared" si="7"/>
        <v>45716</v>
      </c>
      <c r="B66" s="102" t="str">
        <f t="shared" si="2"/>
        <v>A66</v>
      </c>
      <c r="C66" s="103">
        <v>50</v>
      </c>
      <c r="D66" s="81">
        <f t="shared" si="3"/>
        <v>5062.1583042593338</v>
      </c>
      <c r="E66" s="81">
        <f t="shared" si="8"/>
        <v>471.78084110027345</v>
      </c>
      <c r="F66" s="81">
        <f t="shared" si="4"/>
        <v>21.092326267747225</v>
      </c>
      <c r="G66" s="81"/>
      <c r="H66" s="81">
        <f t="shared" si="5"/>
        <v>450.68851483252621</v>
      </c>
      <c r="I66" s="81">
        <f t="shared" si="0"/>
        <v>4611.4697894268074</v>
      </c>
      <c r="J66" s="82">
        <f t="shared" si="1"/>
        <v>0.18445879157707229</v>
      </c>
      <c r="K66" s="80"/>
      <c r="L66" s="104">
        <f t="shared" si="6"/>
        <v>0.05</v>
      </c>
    </row>
    <row r="67" spans="1:12" x14ac:dyDescent="0.25">
      <c r="A67" s="105">
        <f t="shared" si="7"/>
        <v>45747</v>
      </c>
      <c r="B67" s="102" t="str">
        <f t="shared" si="2"/>
        <v>A67</v>
      </c>
      <c r="C67" s="103">
        <v>51</v>
      </c>
      <c r="D67" s="81">
        <f t="shared" si="3"/>
        <v>4611.4697894268074</v>
      </c>
      <c r="E67" s="81">
        <f t="shared" si="8"/>
        <v>471.78084110027345</v>
      </c>
      <c r="F67" s="81">
        <f t="shared" si="4"/>
        <v>19.214457455945034</v>
      </c>
      <c r="G67" s="81"/>
      <c r="H67" s="81">
        <f t="shared" si="5"/>
        <v>452.56638364432843</v>
      </c>
      <c r="I67" s="81">
        <f t="shared" si="0"/>
        <v>4158.9034057824792</v>
      </c>
      <c r="J67" s="82">
        <f t="shared" si="1"/>
        <v>0.16635613623129916</v>
      </c>
      <c r="K67" s="80"/>
      <c r="L67" s="104">
        <f t="shared" si="6"/>
        <v>0.05</v>
      </c>
    </row>
    <row r="68" spans="1:12" x14ac:dyDescent="0.25">
      <c r="A68" s="105">
        <f t="shared" si="7"/>
        <v>45777</v>
      </c>
      <c r="B68" s="102" t="str">
        <f t="shared" si="2"/>
        <v>A68</v>
      </c>
      <c r="C68" s="103">
        <v>52</v>
      </c>
      <c r="D68" s="81">
        <f t="shared" si="3"/>
        <v>4158.9034057824792</v>
      </c>
      <c r="E68" s="81">
        <f t="shared" si="8"/>
        <v>471.78084110027345</v>
      </c>
      <c r="F68" s="81">
        <f t="shared" si="4"/>
        <v>17.328764190760332</v>
      </c>
      <c r="G68" s="81"/>
      <c r="H68" s="81">
        <f t="shared" si="5"/>
        <v>454.4520769095131</v>
      </c>
      <c r="I68" s="81">
        <f t="shared" si="0"/>
        <v>3704.4513288729663</v>
      </c>
      <c r="J68" s="82">
        <f t="shared" si="1"/>
        <v>0.14817805315491867</v>
      </c>
      <c r="K68" s="80"/>
      <c r="L68" s="104">
        <f t="shared" si="6"/>
        <v>0.05</v>
      </c>
    </row>
    <row r="69" spans="1:12" x14ac:dyDescent="0.25">
      <c r="A69" s="105">
        <f t="shared" si="7"/>
        <v>45808</v>
      </c>
      <c r="B69" s="102" t="str">
        <f t="shared" si="2"/>
        <v>A69</v>
      </c>
      <c r="C69" s="103">
        <v>53</v>
      </c>
      <c r="D69" s="81">
        <f t="shared" si="3"/>
        <v>3704.4513288729663</v>
      </c>
      <c r="E69" s="81">
        <f t="shared" si="8"/>
        <v>471.78084110027345</v>
      </c>
      <c r="F69" s="81">
        <f t="shared" si="4"/>
        <v>15.435213870304027</v>
      </c>
      <c r="G69" s="81"/>
      <c r="H69" s="81">
        <f t="shared" si="5"/>
        <v>456.34562722996941</v>
      </c>
      <c r="I69" s="81">
        <f t="shared" si="0"/>
        <v>3248.1057016429968</v>
      </c>
      <c r="J69" s="82">
        <f t="shared" si="1"/>
        <v>0.12992422806571988</v>
      </c>
      <c r="K69" s="80"/>
      <c r="L69" s="104">
        <f t="shared" si="6"/>
        <v>0.05</v>
      </c>
    </row>
    <row r="70" spans="1:12" x14ac:dyDescent="0.25">
      <c r="A70" s="105">
        <f t="shared" si="7"/>
        <v>45838</v>
      </c>
      <c r="B70" s="102" t="str">
        <f t="shared" si="2"/>
        <v>A70</v>
      </c>
      <c r="C70" s="103">
        <v>54</v>
      </c>
      <c r="D70" s="81">
        <f t="shared" si="3"/>
        <v>3248.1057016429968</v>
      </c>
      <c r="E70" s="81">
        <f t="shared" si="8"/>
        <v>471.78084110027339</v>
      </c>
      <c r="F70" s="81">
        <f t="shared" si="4"/>
        <v>13.53377375684582</v>
      </c>
      <c r="G70" s="81"/>
      <c r="H70" s="81">
        <f t="shared" si="5"/>
        <v>458.24706734342755</v>
      </c>
      <c r="I70" s="81">
        <f t="shared" si="0"/>
        <v>2789.8586342995691</v>
      </c>
      <c r="J70" s="82">
        <f t="shared" si="1"/>
        <v>0.11159434537198276</v>
      </c>
      <c r="K70" s="80"/>
      <c r="L70" s="104">
        <f t="shared" si="6"/>
        <v>0.05</v>
      </c>
    </row>
    <row r="71" spans="1:12" x14ac:dyDescent="0.25">
      <c r="A71" s="105">
        <f t="shared" si="7"/>
        <v>45869</v>
      </c>
      <c r="B71" s="102" t="str">
        <f t="shared" si="2"/>
        <v>A71</v>
      </c>
      <c r="C71" s="103">
        <v>55</v>
      </c>
      <c r="D71" s="81">
        <f t="shared" si="3"/>
        <v>2789.8586342995691</v>
      </c>
      <c r="E71" s="81">
        <f t="shared" si="8"/>
        <v>471.78084110027339</v>
      </c>
      <c r="F71" s="81">
        <f t="shared" si="4"/>
        <v>11.624410976248205</v>
      </c>
      <c r="G71" s="81"/>
      <c r="H71" s="81">
        <f t="shared" si="5"/>
        <v>460.15643012402518</v>
      </c>
      <c r="I71" s="81">
        <f t="shared" si="0"/>
        <v>2329.702204175544</v>
      </c>
      <c r="J71" s="82">
        <f t="shared" si="1"/>
        <v>9.318808816702176E-2</v>
      </c>
      <c r="K71" s="80"/>
      <c r="L71" s="104">
        <f t="shared" si="6"/>
        <v>0.05</v>
      </c>
    </row>
    <row r="72" spans="1:12" x14ac:dyDescent="0.25">
      <c r="A72" s="105">
        <f t="shared" si="7"/>
        <v>45900</v>
      </c>
      <c r="B72" s="102" t="str">
        <f t="shared" si="2"/>
        <v>A72</v>
      </c>
      <c r="C72" s="103">
        <v>56</v>
      </c>
      <c r="D72" s="81">
        <f t="shared" si="3"/>
        <v>2329.702204175544</v>
      </c>
      <c r="E72" s="81">
        <f t="shared" si="8"/>
        <v>471.78084110027345</v>
      </c>
      <c r="F72" s="81">
        <f t="shared" si="4"/>
        <v>9.7070925173981006</v>
      </c>
      <c r="G72" s="81"/>
      <c r="H72" s="81">
        <f t="shared" si="5"/>
        <v>462.07374858287534</v>
      </c>
      <c r="I72" s="81">
        <f t="shared" si="0"/>
        <v>1867.6284555926686</v>
      </c>
      <c r="J72" s="82">
        <f t="shared" si="1"/>
        <v>7.4705138223706738E-2</v>
      </c>
      <c r="K72" s="80"/>
      <c r="L72" s="104">
        <f t="shared" si="6"/>
        <v>0.05</v>
      </c>
    </row>
    <row r="73" spans="1:12" x14ac:dyDescent="0.25">
      <c r="A73" s="105">
        <f t="shared" si="7"/>
        <v>45930</v>
      </c>
      <c r="B73" s="102" t="str">
        <f t="shared" si="2"/>
        <v>A73</v>
      </c>
      <c r="C73" s="103">
        <v>57</v>
      </c>
      <c r="D73" s="81">
        <f t="shared" si="3"/>
        <v>1867.6284555926686</v>
      </c>
      <c r="E73" s="81">
        <f t="shared" si="8"/>
        <v>471.78084110027345</v>
      </c>
      <c r="F73" s="81">
        <f t="shared" si="4"/>
        <v>7.7817852316361202</v>
      </c>
      <c r="G73" s="81"/>
      <c r="H73" s="81">
        <f t="shared" si="5"/>
        <v>463.99905586863736</v>
      </c>
      <c r="I73" s="81">
        <f t="shared" si="0"/>
        <v>1403.6293997240314</v>
      </c>
      <c r="J73" s="82">
        <f t="shared" si="1"/>
        <v>5.6145175988961252E-2</v>
      </c>
      <c r="K73" s="80"/>
      <c r="L73" s="104">
        <f t="shared" si="6"/>
        <v>0.05</v>
      </c>
    </row>
    <row r="74" spans="1:12" x14ac:dyDescent="0.25">
      <c r="A74" s="105">
        <f t="shared" si="7"/>
        <v>45961</v>
      </c>
      <c r="B74" s="102" t="str">
        <f t="shared" si="2"/>
        <v>A74</v>
      </c>
      <c r="C74" s="103">
        <v>58</v>
      </c>
      <c r="D74" s="81">
        <f t="shared" si="3"/>
        <v>1403.6293997240314</v>
      </c>
      <c r="E74" s="81">
        <f t="shared" si="8"/>
        <v>471.78084110027339</v>
      </c>
      <c r="F74" s="81">
        <f t="shared" si="4"/>
        <v>5.8484558321834648</v>
      </c>
      <c r="G74" s="81"/>
      <c r="H74" s="81">
        <f t="shared" si="5"/>
        <v>465.93238526808994</v>
      </c>
      <c r="I74" s="81">
        <f t="shared" si="0"/>
        <v>937.69701445594137</v>
      </c>
      <c r="J74" s="82">
        <f t="shared" si="1"/>
        <v>3.7507880578237653E-2</v>
      </c>
      <c r="K74" s="80"/>
      <c r="L74" s="104">
        <f t="shared" si="6"/>
        <v>0.05</v>
      </c>
    </row>
    <row r="75" spans="1:12" x14ac:dyDescent="0.25">
      <c r="A75" s="105">
        <f t="shared" si="7"/>
        <v>45991</v>
      </c>
      <c r="B75" s="102" t="str">
        <f t="shared" si="2"/>
        <v>A75</v>
      </c>
      <c r="C75" s="103">
        <v>59</v>
      </c>
      <c r="D75" s="81">
        <f t="shared" si="3"/>
        <v>937.69701445594137</v>
      </c>
      <c r="E75" s="81">
        <f t="shared" si="8"/>
        <v>471.78084110027322</v>
      </c>
      <c r="F75" s="81">
        <f t="shared" si="4"/>
        <v>3.9070708935664222</v>
      </c>
      <c r="G75" s="81"/>
      <c r="H75" s="81">
        <f t="shared" si="5"/>
        <v>467.87377020670681</v>
      </c>
      <c r="I75" s="81">
        <f t="shared" si="0"/>
        <v>469.82324424923456</v>
      </c>
      <c r="J75" s="82">
        <f t="shared" si="1"/>
        <v>1.8792929769969383E-2</v>
      </c>
      <c r="K75" s="80"/>
      <c r="L75" s="104">
        <f t="shared" si="6"/>
        <v>0.05</v>
      </c>
    </row>
    <row r="76" spans="1:12" x14ac:dyDescent="0.25">
      <c r="A76" s="105">
        <f t="shared" si="7"/>
        <v>46022</v>
      </c>
      <c r="B76" s="102" t="str">
        <f t="shared" si="2"/>
        <v>A76</v>
      </c>
      <c r="C76" s="103">
        <v>60</v>
      </c>
      <c r="D76" s="81">
        <f t="shared" si="3"/>
        <v>469.82324424923456</v>
      </c>
      <c r="E76" s="81">
        <f t="shared" si="8"/>
        <v>471.78084110027316</v>
      </c>
      <c r="F76" s="81">
        <f t="shared" si="4"/>
        <v>1.9575968510384776</v>
      </c>
      <c r="G76" s="81"/>
      <c r="H76" s="81">
        <f t="shared" si="5"/>
        <v>469.82324424923468</v>
      </c>
      <c r="I76" s="81">
        <f t="shared" si="0"/>
        <v>0</v>
      </c>
      <c r="J76" s="82">
        <f t="shared" si="1"/>
        <v>0</v>
      </c>
      <c r="K76" s="80"/>
      <c r="L76" s="104">
        <f t="shared" si="6"/>
        <v>0.05</v>
      </c>
    </row>
    <row r="77" spans="1:12" x14ac:dyDescent="0.25">
      <c r="A77" s="105" t="s">
        <v>202</v>
      </c>
      <c r="B77" s="102"/>
      <c r="C77" s="103"/>
      <c r="D77" s="81"/>
      <c r="E77" s="81"/>
      <c r="F77" s="81"/>
      <c r="G77" s="81">
        <f>F65+F66+F67+F68+F69+F70+F71+F72+F73+F74+F75+F76</f>
        <v>150.3933509364517</v>
      </c>
      <c r="H77" s="81"/>
      <c r="I77" s="81"/>
      <c r="J77" s="82"/>
      <c r="K77" s="80"/>
      <c r="L77" s="104"/>
    </row>
    <row r="78" spans="1:12" x14ac:dyDescent="0.25">
      <c r="A78" s="105">
        <f>DATE(YEAR(A76),MONTH(A76)+2,1-1)</f>
        <v>46053</v>
      </c>
      <c r="B78" s="102" t="str">
        <f t="shared" si="2"/>
        <v>A78</v>
      </c>
      <c r="C78" s="103">
        <v>61</v>
      </c>
      <c r="D78" s="81">
        <f>IF(ROUND(I76,0)&gt;0,I76,0)</f>
        <v>0</v>
      </c>
      <c r="E78" s="81">
        <f>IF($D$6+1-C78&lt;=0,0,IF($D$9="Beginning",PMT(L76/12,$D$6+1-C78,-(D76-E76),-PV(L76/12,1,0,$D$10),0),PMT(L78/12,$D$6+1-C78,-D78,$D$10,0)))</f>
        <v>0</v>
      </c>
      <c r="F78" s="81">
        <f t="shared" si="4"/>
        <v>0</v>
      </c>
      <c r="G78" s="81"/>
      <c r="H78" s="81">
        <f t="shared" si="5"/>
        <v>0</v>
      </c>
      <c r="I78" s="81">
        <f t="shared" si="0"/>
        <v>0</v>
      </c>
      <c r="J78" s="82">
        <f t="shared" si="1"/>
        <v>0</v>
      </c>
      <c r="K78" s="80"/>
      <c r="L78" s="104">
        <f t="shared" si="6"/>
        <v>0.05</v>
      </c>
    </row>
    <row r="79" spans="1:12" x14ac:dyDescent="0.25">
      <c r="A79" s="105">
        <f t="shared" si="7"/>
        <v>46081</v>
      </c>
      <c r="B79" s="102" t="str">
        <f t="shared" si="2"/>
        <v>A79</v>
      </c>
      <c r="C79" s="103">
        <v>62</v>
      </c>
      <c r="D79" s="81">
        <f t="shared" si="3"/>
        <v>0</v>
      </c>
      <c r="E79" s="81">
        <f t="shared" si="8"/>
        <v>0</v>
      </c>
      <c r="F79" s="81">
        <f t="shared" si="4"/>
        <v>0</v>
      </c>
      <c r="G79" s="81"/>
      <c r="H79" s="81">
        <f t="shared" si="5"/>
        <v>0</v>
      </c>
      <c r="I79" s="81">
        <f t="shared" si="0"/>
        <v>0</v>
      </c>
      <c r="J79" s="82">
        <f t="shared" si="1"/>
        <v>0</v>
      </c>
      <c r="K79" s="80"/>
      <c r="L79" s="104">
        <f t="shared" si="6"/>
        <v>0.05</v>
      </c>
    </row>
    <row r="80" spans="1:12" x14ac:dyDescent="0.25">
      <c r="A80" s="105">
        <f t="shared" si="7"/>
        <v>46112</v>
      </c>
      <c r="B80" s="102" t="str">
        <f t="shared" si="2"/>
        <v>A80</v>
      </c>
      <c r="C80" s="103">
        <v>63</v>
      </c>
      <c r="D80" s="81">
        <f t="shared" si="3"/>
        <v>0</v>
      </c>
      <c r="E80" s="81">
        <f t="shared" si="8"/>
        <v>0</v>
      </c>
      <c r="F80" s="81">
        <f t="shared" si="4"/>
        <v>0</v>
      </c>
      <c r="G80" s="81"/>
      <c r="H80" s="81">
        <f t="shared" si="5"/>
        <v>0</v>
      </c>
      <c r="I80" s="81">
        <f t="shared" si="0"/>
        <v>0</v>
      </c>
      <c r="J80" s="82">
        <f t="shared" si="1"/>
        <v>0</v>
      </c>
      <c r="K80" s="80"/>
      <c r="L80" s="104">
        <f t="shared" si="6"/>
        <v>0.05</v>
      </c>
    </row>
    <row r="81" spans="1:12" x14ac:dyDescent="0.25">
      <c r="A81" s="105">
        <f t="shared" si="7"/>
        <v>46142</v>
      </c>
      <c r="B81" s="102" t="str">
        <f t="shared" si="2"/>
        <v>A81</v>
      </c>
      <c r="C81" s="103">
        <v>64</v>
      </c>
      <c r="D81" s="81">
        <f t="shared" si="3"/>
        <v>0</v>
      </c>
      <c r="E81" s="81">
        <f t="shared" si="8"/>
        <v>0</v>
      </c>
      <c r="F81" s="81">
        <f t="shared" si="4"/>
        <v>0</v>
      </c>
      <c r="G81" s="81"/>
      <c r="H81" s="81">
        <f t="shared" si="5"/>
        <v>0</v>
      </c>
      <c r="I81" s="81">
        <f t="shared" si="0"/>
        <v>0</v>
      </c>
      <c r="J81" s="82">
        <f t="shared" si="1"/>
        <v>0</v>
      </c>
      <c r="K81" s="80"/>
      <c r="L81" s="104">
        <f t="shared" si="6"/>
        <v>0.05</v>
      </c>
    </row>
    <row r="82" spans="1:12" x14ac:dyDescent="0.25">
      <c r="A82" s="105">
        <f t="shared" si="7"/>
        <v>46173</v>
      </c>
      <c r="B82" s="102" t="str">
        <f t="shared" si="2"/>
        <v>A82</v>
      </c>
      <c r="C82" s="103">
        <v>65</v>
      </c>
      <c r="D82" s="81">
        <f t="shared" si="3"/>
        <v>0</v>
      </c>
      <c r="E82" s="81">
        <f t="shared" si="8"/>
        <v>0</v>
      </c>
      <c r="F82" s="81">
        <f t="shared" si="4"/>
        <v>0</v>
      </c>
      <c r="G82" s="81"/>
      <c r="H82" s="81">
        <f t="shared" si="5"/>
        <v>0</v>
      </c>
      <c r="I82" s="81">
        <f t="shared" ref="I82:I145" si="9">D82-H82</f>
        <v>0</v>
      </c>
      <c r="J82" s="82">
        <f t="shared" ref="J82:J145" si="10">I82/$D$4</f>
        <v>0</v>
      </c>
      <c r="K82" s="80"/>
      <c r="L82" s="104">
        <f t="shared" si="6"/>
        <v>0.05</v>
      </c>
    </row>
    <row r="83" spans="1:12" x14ac:dyDescent="0.25">
      <c r="A83" s="105">
        <f t="shared" si="7"/>
        <v>46203</v>
      </c>
      <c r="B83" s="102" t="str">
        <f t="shared" ref="B83:B146" si="11">"A"&amp;ROW(A83)</f>
        <v>A83</v>
      </c>
      <c r="C83" s="103">
        <v>66</v>
      </c>
      <c r="D83" s="81">
        <f t="shared" ref="D83:D146" si="12">IF(ROUND(I82,0)&gt;0,I82,0)</f>
        <v>0</v>
      </c>
      <c r="E83" s="81">
        <f t="shared" si="8"/>
        <v>0</v>
      </c>
      <c r="F83" s="81">
        <f t="shared" ref="F83:F146" si="13">IF($D$6+1-C83&lt;=0,0,IF($D$9="Beginning",(D83-E83)*L83/12,D83*L83/12))</f>
        <v>0</v>
      </c>
      <c r="G83" s="81"/>
      <c r="H83" s="81">
        <f t="shared" ref="H83:H146" si="14">IF(ROUND($D$6+1-C83,2)&lt;=0,0,E83-F83)</f>
        <v>0</v>
      </c>
      <c r="I83" s="81">
        <f t="shared" si="9"/>
        <v>0</v>
      </c>
      <c r="J83" s="82">
        <f t="shared" si="10"/>
        <v>0</v>
      </c>
      <c r="K83" s="80"/>
      <c r="L83" s="104">
        <f t="shared" ref="L83:L146" si="15">$D$5</f>
        <v>0.05</v>
      </c>
    </row>
    <row r="84" spans="1:12" x14ac:dyDescent="0.25">
      <c r="A84" s="105">
        <f t="shared" ref="A84:A147" si="16">DATE(YEAR(A83),MONTH(A83)+2,1-1)</f>
        <v>46234</v>
      </c>
      <c r="B84" s="102" t="str">
        <f t="shared" si="11"/>
        <v>A84</v>
      </c>
      <c r="C84" s="103">
        <v>67</v>
      </c>
      <c r="D84" s="81">
        <f t="shared" si="12"/>
        <v>0</v>
      </c>
      <c r="E84" s="81">
        <f t="shared" ref="E84:E147" si="17">IF($D$6+1-C84&lt;=0,0,IF($D$9="Beginning",PMT(L83/12,$D$6+1-C84,-(D83-E83),-PV(L83/12,1,0,$D$10),0),PMT(L84/12,$D$6+1-C84,-D84,$D$10,0)))</f>
        <v>0</v>
      </c>
      <c r="F84" s="81">
        <f t="shared" si="13"/>
        <v>0</v>
      </c>
      <c r="G84" s="81"/>
      <c r="H84" s="81">
        <f t="shared" si="14"/>
        <v>0</v>
      </c>
      <c r="I84" s="81">
        <f t="shared" si="9"/>
        <v>0</v>
      </c>
      <c r="J84" s="82">
        <f t="shared" si="10"/>
        <v>0</v>
      </c>
      <c r="K84" s="80"/>
      <c r="L84" s="104">
        <f t="shared" si="15"/>
        <v>0.05</v>
      </c>
    </row>
    <row r="85" spans="1:12" x14ac:dyDescent="0.25">
      <c r="A85" s="105">
        <f t="shared" si="16"/>
        <v>46265</v>
      </c>
      <c r="B85" s="102" t="str">
        <f t="shared" si="11"/>
        <v>A85</v>
      </c>
      <c r="C85" s="103">
        <v>68</v>
      </c>
      <c r="D85" s="81">
        <f t="shared" si="12"/>
        <v>0</v>
      </c>
      <c r="E85" s="81">
        <f t="shared" si="17"/>
        <v>0</v>
      </c>
      <c r="F85" s="81">
        <f t="shared" si="13"/>
        <v>0</v>
      </c>
      <c r="G85" s="81"/>
      <c r="H85" s="81">
        <f t="shared" si="14"/>
        <v>0</v>
      </c>
      <c r="I85" s="81">
        <f t="shared" si="9"/>
        <v>0</v>
      </c>
      <c r="J85" s="82">
        <f t="shared" si="10"/>
        <v>0</v>
      </c>
      <c r="K85" s="80"/>
      <c r="L85" s="104">
        <f t="shared" si="15"/>
        <v>0.05</v>
      </c>
    </row>
    <row r="86" spans="1:12" x14ac:dyDescent="0.25">
      <c r="A86" s="105">
        <f t="shared" si="16"/>
        <v>46295</v>
      </c>
      <c r="B86" s="102" t="str">
        <f t="shared" si="11"/>
        <v>A86</v>
      </c>
      <c r="C86" s="103">
        <v>69</v>
      </c>
      <c r="D86" s="81">
        <f t="shared" si="12"/>
        <v>0</v>
      </c>
      <c r="E86" s="81">
        <f t="shared" si="17"/>
        <v>0</v>
      </c>
      <c r="F86" s="81">
        <f t="shared" si="13"/>
        <v>0</v>
      </c>
      <c r="G86" s="81"/>
      <c r="H86" s="81">
        <f t="shared" si="14"/>
        <v>0</v>
      </c>
      <c r="I86" s="81">
        <f t="shared" si="9"/>
        <v>0</v>
      </c>
      <c r="J86" s="82">
        <f t="shared" si="10"/>
        <v>0</v>
      </c>
      <c r="K86" s="80"/>
      <c r="L86" s="104">
        <f t="shared" si="15"/>
        <v>0.05</v>
      </c>
    </row>
    <row r="87" spans="1:12" x14ac:dyDescent="0.25">
      <c r="A87" s="105">
        <f t="shared" si="16"/>
        <v>46326</v>
      </c>
      <c r="B87" s="102" t="str">
        <f t="shared" si="11"/>
        <v>A87</v>
      </c>
      <c r="C87" s="103">
        <v>70</v>
      </c>
      <c r="D87" s="81">
        <f t="shared" si="12"/>
        <v>0</v>
      </c>
      <c r="E87" s="81">
        <f t="shared" si="17"/>
        <v>0</v>
      </c>
      <c r="F87" s="81">
        <f t="shared" si="13"/>
        <v>0</v>
      </c>
      <c r="G87" s="81"/>
      <c r="H87" s="81">
        <f t="shared" si="14"/>
        <v>0</v>
      </c>
      <c r="I87" s="81">
        <f t="shared" si="9"/>
        <v>0</v>
      </c>
      <c r="J87" s="82">
        <f t="shared" si="10"/>
        <v>0</v>
      </c>
      <c r="K87" s="80"/>
      <c r="L87" s="104">
        <f t="shared" si="15"/>
        <v>0.05</v>
      </c>
    </row>
    <row r="88" spans="1:12" x14ac:dyDescent="0.25">
      <c r="A88" s="105">
        <f t="shared" si="16"/>
        <v>46356</v>
      </c>
      <c r="B88" s="102" t="str">
        <f t="shared" si="11"/>
        <v>A88</v>
      </c>
      <c r="C88" s="103">
        <v>71</v>
      </c>
      <c r="D88" s="81">
        <f t="shared" si="12"/>
        <v>0</v>
      </c>
      <c r="E88" s="81">
        <f t="shared" si="17"/>
        <v>0</v>
      </c>
      <c r="F88" s="81">
        <f t="shared" si="13"/>
        <v>0</v>
      </c>
      <c r="G88" s="81"/>
      <c r="H88" s="81">
        <f t="shared" si="14"/>
        <v>0</v>
      </c>
      <c r="I88" s="81">
        <f t="shared" si="9"/>
        <v>0</v>
      </c>
      <c r="J88" s="82">
        <f t="shared" si="10"/>
        <v>0</v>
      </c>
      <c r="K88" s="80"/>
      <c r="L88" s="104">
        <f t="shared" si="15"/>
        <v>0.05</v>
      </c>
    </row>
    <row r="89" spans="1:12" x14ac:dyDescent="0.25">
      <c r="A89" s="105">
        <f t="shared" si="16"/>
        <v>46387</v>
      </c>
      <c r="B89" s="102" t="str">
        <f t="shared" si="11"/>
        <v>A89</v>
      </c>
      <c r="C89" s="103">
        <v>72</v>
      </c>
      <c r="D89" s="81">
        <f t="shared" si="12"/>
        <v>0</v>
      </c>
      <c r="E89" s="81">
        <f t="shared" si="17"/>
        <v>0</v>
      </c>
      <c r="F89" s="81">
        <f t="shared" si="13"/>
        <v>0</v>
      </c>
      <c r="G89" s="81"/>
      <c r="H89" s="81">
        <f t="shared" si="14"/>
        <v>0</v>
      </c>
      <c r="I89" s="81">
        <f t="shared" si="9"/>
        <v>0</v>
      </c>
      <c r="J89" s="82">
        <f t="shared" si="10"/>
        <v>0</v>
      </c>
      <c r="K89" s="80"/>
      <c r="L89" s="104">
        <f t="shared" si="15"/>
        <v>0.05</v>
      </c>
    </row>
    <row r="90" spans="1:12" x14ac:dyDescent="0.25">
      <c r="A90" s="105">
        <f t="shared" si="16"/>
        <v>46418</v>
      </c>
      <c r="B90" s="102" t="str">
        <f t="shared" si="11"/>
        <v>A90</v>
      </c>
      <c r="C90" s="103">
        <v>73</v>
      </c>
      <c r="D90" s="81">
        <f t="shared" si="12"/>
        <v>0</v>
      </c>
      <c r="E90" s="81">
        <f t="shared" si="17"/>
        <v>0</v>
      </c>
      <c r="F90" s="81">
        <f t="shared" si="13"/>
        <v>0</v>
      </c>
      <c r="G90" s="81"/>
      <c r="H90" s="81">
        <f t="shared" si="14"/>
        <v>0</v>
      </c>
      <c r="I90" s="81">
        <f t="shared" si="9"/>
        <v>0</v>
      </c>
      <c r="J90" s="82">
        <f t="shared" si="10"/>
        <v>0</v>
      </c>
      <c r="K90" s="80"/>
      <c r="L90" s="104">
        <f t="shared" si="15"/>
        <v>0.05</v>
      </c>
    </row>
    <row r="91" spans="1:12" x14ac:dyDescent="0.25">
      <c r="A91" s="105">
        <f t="shared" si="16"/>
        <v>46446</v>
      </c>
      <c r="B91" s="102" t="str">
        <f t="shared" si="11"/>
        <v>A91</v>
      </c>
      <c r="C91" s="103">
        <v>74</v>
      </c>
      <c r="D91" s="81">
        <f t="shared" si="12"/>
        <v>0</v>
      </c>
      <c r="E91" s="81">
        <f t="shared" si="17"/>
        <v>0</v>
      </c>
      <c r="F91" s="81">
        <f t="shared" si="13"/>
        <v>0</v>
      </c>
      <c r="G91" s="81"/>
      <c r="H91" s="81">
        <f t="shared" si="14"/>
        <v>0</v>
      </c>
      <c r="I91" s="81">
        <f t="shared" si="9"/>
        <v>0</v>
      </c>
      <c r="J91" s="82">
        <f t="shared" si="10"/>
        <v>0</v>
      </c>
      <c r="K91" s="80"/>
      <c r="L91" s="104">
        <f t="shared" si="15"/>
        <v>0.05</v>
      </c>
    </row>
    <row r="92" spans="1:12" x14ac:dyDescent="0.25">
      <c r="A92" s="105">
        <f t="shared" si="16"/>
        <v>46477</v>
      </c>
      <c r="B92" s="102" t="str">
        <f t="shared" si="11"/>
        <v>A92</v>
      </c>
      <c r="C92" s="103">
        <v>75</v>
      </c>
      <c r="D92" s="81">
        <f t="shared" si="12"/>
        <v>0</v>
      </c>
      <c r="E92" s="81">
        <f t="shared" si="17"/>
        <v>0</v>
      </c>
      <c r="F92" s="81">
        <f t="shared" si="13"/>
        <v>0</v>
      </c>
      <c r="G92" s="81"/>
      <c r="H92" s="81">
        <f t="shared" si="14"/>
        <v>0</v>
      </c>
      <c r="I92" s="81">
        <f t="shared" si="9"/>
        <v>0</v>
      </c>
      <c r="J92" s="82">
        <f t="shared" si="10"/>
        <v>0</v>
      </c>
      <c r="K92" s="80"/>
      <c r="L92" s="104">
        <f t="shared" si="15"/>
        <v>0.05</v>
      </c>
    </row>
    <row r="93" spans="1:12" x14ac:dyDescent="0.25">
      <c r="A93" s="105">
        <f t="shared" si="16"/>
        <v>46507</v>
      </c>
      <c r="B93" s="102" t="str">
        <f t="shared" si="11"/>
        <v>A93</v>
      </c>
      <c r="C93" s="103">
        <v>76</v>
      </c>
      <c r="D93" s="81">
        <f t="shared" si="12"/>
        <v>0</v>
      </c>
      <c r="E93" s="81">
        <f t="shared" si="17"/>
        <v>0</v>
      </c>
      <c r="F93" s="81">
        <f t="shared" si="13"/>
        <v>0</v>
      </c>
      <c r="G93" s="81"/>
      <c r="H93" s="81">
        <f t="shared" si="14"/>
        <v>0</v>
      </c>
      <c r="I93" s="81">
        <f t="shared" si="9"/>
        <v>0</v>
      </c>
      <c r="J93" s="82">
        <f t="shared" si="10"/>
        <v>0</v>
      </c>
      <c r="K93" s="80"/>
      <c r="L93" s="104">
        <f t="shared" si="15"/>
        <v>0.05</v>
      </c>
    </row>
    <row r="94" spans="1:12" x14ac:dyDescent="0.25">
      <c r="A94" s="105">
        <f t="shared" si="16"/>
        <v>46538</v>
      </c>
      <c r="B94" s="102" t="str">
        <f t="shared" si="11"/>
        <v>A94</v>
      </c>
      <c r="C94" s="103">
        <v>77</v>
      </c>
      <c r="D94" s="81">
        <f t="shared" si="12"/>
        <v>0</v>
      </c>
      <c r="E94" s="81">
        <f t="shared" si="17"/>
        <v>0</v>
      </c>
      <c r="F94" s="81">
        <f t="shared" si="13"/>
        <v>0</v>
      </c>
      <c r="G94" s="81"/>
      <c r="H94" s="81">
        <f t="shared" si="14"/>
        <v>0</v>
      </c>
      <c r="I94" s="81">
        <f t="shared" si="9"/>
        <v>0</v>
      </c>
      <c r="J94" s="82">
        <f t="shared" si="10"/>
        <v>0</v>
      </c>
      <c r="K94" s="80"/>
      <c r="L94" s="104">
        <f t="shared" si="15"/>
        <v>0.05</v>
      </c>
    </row>
    <row r="95" spans="1:12" x14ac:dyDescent="0.25">
      <c r="A95" s="105">
        <f t="shared" si="16"/>
        <v>46568</v>
      </c>
      <c r="B95" s="102" t="str">
        <f t="shared" si="11"/>
        <v>A95</v>
      </c>
      <c r="C95" s="103">
        <v>78</v>
      </c>
      <c r="D95" s="81">
        <f t="shared" si="12"/>
        <v>0</v>
      </c>
      <c r="E95" s="81">
        <f t="shared" si="17"/>
        <v>0</v>
      </c>
      <c r="F95" s="81">
        <f t="shared" si="13"/>
        <v>0</v>
      </c>
      <c r="G95" s="81"/>
      <c r="H95" s="81">
        <f t="shared" si="14"/>
        <v>0</v>
      </c>
      <c r="I95" s="81">
        <f t="shared" si="9"/>
        <v>0</v>
      </c>
      <c r="J95" s="82">
        <f t="shared" si="10"/>
        <v>0</v>
      </c>
      <c r="K95" s="80"/>
      <c r="L95" s="104">
        <f t="shared" si="15"/>
        <v>0.05</v>
      </c>
    </row>
    <row r="96" spans="1:12" x14ac:dyDescent="0.25">
      <c r="A96" s="105">
        <f t="shared" si="16"/>
        <v>46599</v>
      </c>
      <c r="B96" s="102" t="str">
        <f t="shared" si="11"/>
        <v>A96</v>
      </c>
      <c r="C96" s="103">
        <v>79</v>
      </c>
      <c r="D96" s="81">
        <f t="shared" si="12"/>
        <v>0</v>
      </c>
      <c r="E96" s="81">
        <f t="shared" si="17"/>
        <v>0</v>
      </c>
      <c r="F96" s="81">
        <f t="shared" si="13"/>
        <v>0</v>
      </c>
      <c r="G96" s="81"/>
      <c r="H96" s="81">
        <f t="shared" si="14"/>
        <v>0</v>
      </c>
      <c r="I96" s="81">
        <f t="shared" si="9"/>
        <v>0</v>
      </c>
      <c r="J96" s="82">
        <f t="shared" si="10"/>
        <v>0</v>
      </c>
      <c r="K96" s="80"/>
      <c r="L96" s="104">
        <f t="shared" si="15"/>
        <v>0.05</v>
      </c>
    </row>
    <row r="97" spans="1:12" x14ac:dyDescent="0.25">
      <c r="A97" s="105">
        <f t="shared" si="16"/>
        <v>46630</v>
      </c>
      <c r="B97" s="102" t="str">
        <f t="shared" si="11"/>
        <v>A97</v>
      </c>
      <c r="C97" s="103">
        <v>80</v>
      </c>
      <c r="D97" s="81">
        <f t="shared" si="12"/>
        <v>0</v>
      </c>
      <c r="E97" s="81">
        <f t="shared" si="17"/>
        <v>0</v>
      </c>
      <c r="F97" s="81">
        <f t="shared" si="13"/>
        <v>0</v>
      </c>
      <c r="G97" s="81"/>
      <c r="H97" s="81">
        <f t="shared" si="14"/>
        <v>0</v>
      </c>
      <c r="I97" s="81">
        <f t="shared" si="9"/>
        <v>0</v>
      </c>
      <c r="J97" s="82">
        <f t="shared" si="10"/>
        <v>0</v>
      </c>
      <c r="K97" s="80"/>
      <c r="L97" s="104">
        <f t="shared" si="15"/>
        <v>0.05</v>
      </c>
    </row>
    <row r="98" spans="1:12" x14ac:dyDescent="0.25">
      <c r="A98" s="105">
        <f t="shared" si="16"/>
        <v>46660</v>
      </c>
      <c r="B98" s="102" t="str">
        <f t="shared" si="11"/>
        <v>A98</v>
      </c>
      <c r="C98" s="103">
        <v>81</v>
      </c>
      <c r="D98" s="81">
        <f t="shared" si="12"/>
        <v>0</v>
      </c>
      <c r="E98" s="81">
        <f t="shared" si="17"/>
        <v>0</v>
      </c>
      <c r="F98" s="81">
        <f t="shared" si="13"/>
        <v>0</v>
      </c>
      <c r="G98" s="81"/>
      <c r="H98" s="81">
        <f t="shared" si="14"/>
        <v>0</v>
      </c>
      <c r="I98" s="81">
        <f t="shared" si="9"/>
        <v>0</v>
      </c>
      <c r="J98" s="82">
        <f t="shared" si="10"/>
        <v>0</v>
      </c>
      <c r="K98" s="80"/>
      <c r="L98" s="104">
        <f t="shared" si="15"/>
        <v>0.05</v>
      </c>
    </row>
    <row r="99" spans="1:12" x14ac:dyDescent="0.25">
      <c r="A99" s="105">
        <f t="shared" si="16"/>
        <v>46691</v>
      </c>
      <c r="B99" s="102" t="str">
        <f t="shared" si="11"/>
        <v>A99</v>
      </c>
      <c r="C99" s="103">
        <v>82</v>
      </c>
      <c r="D99" s="81">
        <f t="shared" si="12"/>
        <v>0</v>
      </c>
      <c r="E99" s="81">
        <f t="shared" si="17"/>
        <v>0</v>
      </c>
      <c r="F99" s="81">
        <f t="shared" si="13"/>
        <v>0</v>
      </c>
      <c r="G99" s="81"/>
      <c r="H99" s="81">
        <f t="shared" si="14"/>
        <v>0</v>
      </c>
      <c r="I99" s="81">
        <f t="shared" si="9"/>
        <v>0</v>
      </c>
      <c r="J99" s="82">
        <f t="shared" si="10"/>
        <v>0</v>
      </c>
      <c r="K99" s="80"/>
      <c r="L99" s="104">
        <f t="shared" si="15"/>
        <v>0.05</v>
      </c>
    </row>
    <row r="100" spans="1:12" x14ac:dyDescent="0.25">
      <c r="A100" s="105">
        <f t="shared" si="16"/>
        <v>46721</v>
      </c>
      <c r="B100" s="102" t="str">
        <f t="shared" si="11"/>
        <v>A100</v>
      </c>
      <c r="C100" s="103">
        <v>83</v>
      </c>
      <c r="D100" s="81">
        <f t="shared" si="12"/>
        <v>0</v>
      </c>
      <c r="E100" s="81">
        <f t="shared" si="17"/>
        <v>0</v>
      </c>
      <c r="F100" s="81">
        <f t="shared" si="13"/>
        <v>0</v>
      </c>
      <c r="G100" s="81"/>
      <c r="H100" s="81">
        <f t="shared" si="14"/>
        <v>0</v>
      </c>
      <c r="I100" s="81">
        <f t="shared" si="9"/>
        <v>0</v>
      </c>
      <c r="J100" s="82">
        <f t="shared" si="10"/>
        <v>0</v>
      </c>
      <c r="K100" s="80"/>
      <c r="L100" s="104">
        <f t="shared" si="15"/>
        <v>0.05</v>
      </c>
    </row>
    <row r="101" spans="1:12" x14ac:dyDescent="0.25">
      <c r="A101" s="105">
        <f t="shared" si="16"/>
        <v>46752</v>
      </c>
      <c r="B101" s="102" t="str">
        <f t="shared" si="11"/>
        <v>A101</v>
      </c>
      <c r="C101" s="103">
        <v>84</v>
      </c>
      <c r="D101" s="81">
        <f t="shared" si="12"/>
        <v>0</v>
      </c>
      <c r="E101" s="81">
        <f t="shared" si="17"/>
        <v>0</v>
      </c>
      <c r="F101" s="81">
        <f t="shared" si="13"/>
        <v>0</v>
      </c>
      <c r="G101" s="81"/>
      <c r="H101" s="81">
        <f t="shared" si="14"/>
        <v>0</v>
      </c>
      <c r="I101" s="81">
        <f t="shared" si="9"/>
        <v>0</v>
      </c>
      <c r="J101" s="82">
        <f t="shared" si="10"/>
        <v>0</v>
      </c>
      <c r="K101" s="80"/>
      <c r="L101" s="104">
        <f t="shared" si="15"/>
        <v>0.05</v>
      </c>
    </row>
    <row r="102" spans="1:12" x14ac:dyDescent="0.25">
      <c r="A102" s="105">
        <f t="shared" si="16"/>
        <v>46783</v>
      </c>
      <c r="B102" s="102" t="str">
        <f t="shared" si="11"/>
        <v>A102</v>
      </c>
      <c r="C102" s="103">
        <v>85</v>
      </c>
      <c r="D102" s="81">
        <f t="shared" si="12"/>
        <v>0</v>
      </c>
      <c r="E102" s="81">
        <f t="shared" si="17"/>
        <v>0</v>
      </c>
      <c r="F102" s="81">
        <f t="shared" si="13"/>
        <v>0</v>
      </c>
      <c r="G102" s="81"/>
      <c r="H102" s="81">
        <f t="shared" si="14"/>
        <v>0</v>
      </c>
      <c r="I102" s="81">
        <f t="shared" si="9"/>
        <v>0</v>
      </c>
      <c r="J102" s="82">
        <f t="shared" si="10"/>
        <v>0</v>
      </c>
      <c r="K102" s="80"/>
      <c r="L102" s="104">
        <f t="shared" si="15"/>
        <v>0.05</v>
      </c>
    </row>
    <row r="103" spans="1:12" x14ac:dyDescent="0.25">
      <c r="A103" s="105">
        <f t="shared" si="16"/>
        <v>46812</v>
      </c>
      <c r="B103" s="102" t="str">
        <f t="shared" si="11"/>
        <v>A103</v>
      </c>
      <c r="C103" s="103">
        <v>86</v>
      </c>
      <c r="D103" s="81">
        <f t="shared" si="12"/>
        <v>0</v>
      </c>
      <c r="E103" s="81">
        <f t="shared" si="17"/>
        <v>0</v>
      </c>
      <c r="F103" s="81">
        <f t="shared" si="13"/>
        <v>0</v>
      </c>
      <c r="G103" s="81"/>
      <c r="H103" s="81">
        <f t="shared" si="14"/>
        <v>0</v>
      </c>
      <c r="I103" s="81">
        <f t="shared" si="9"/>
        <v>0</v>
      </c>
      <c r="J103" s="82">
        <f t="shared" si="10"/>
        <v>0</v>
      </c>
      <c r="K103" s="80"/>
      <c r="L103" s="104">
        <f t="shared" si="15"/>
        <v>0.05</v>
      </c>
    </row>
    <row r="104" spans="1:12" x14ac:dyDescent="0.25">
      <c r="A104" s="105">
        <f t="shared" si="16"/>
        <v>46843</v>
      </c>
      <c r="B104" s="102" t="str">
        <f t="shared" si="11"/>
        <v>A104</v>
      </c>
      <c r="C104" s="103">
        <v>87</v>
      </c>
      <c r="D104" s="81">
        <f t="shared" si="12"/>
        <v>0</v>
      </c>
      <c r="E104" s="81">
        <f t="shared" si="17"/>
        <v>0</v>
      </c>
      <c r="F104" s="81">
        <f t="shared" si="13"/>
        <v>0</v>
      </c>
      <c r="G104" s="81"/>
      <c r="H104" s="81">
        <f t="shared" si="14"/>
        <v>0</v>
      </c>
      <c r="I104" s="81">
        <f t="shared" si="9"/>
        <v>0</v>
      </c>
      <c r="J104" s="82">
        <f t="shared" si="10"/>
        <v>0</v>
      </c>
      <c r="K104" s="80"/>
      <c r="L104" s="104">
        <f t="shared" si="15"/>
        <v>0.05</v>
      </c>
    </row>
    <row r="105" spans="1:12" x14ac:dyDescent="0.25">
      <c r="A105" s="105">
        <f t="shared" si="16"/>
        <v>46873</v>
      </c>
      <c r="B105" s="102" t="str">
        <f t="shared" si="11"/>
        <v>A105</v>
      </c>
      <c r="C105" s="103">
        <v>88</v>
      </c>
      <c r="D105" s="81">
        <f t="shared" si="12"/>
        <v>0</v>
      </c>
      <c r="E105" s="81">
        <f t="shared" si="17"/>
        <v>0</v>
      </c>
      <c r="F105" s="81">
        <f t="shared" si="13"/>
        <v>0</v>
      </c>
      <c r="G105" s="81"/>
      <c r="H105" s="81">
        <f t="shared" si="14"/>
        <v>0</v>
      </c>
      <c r="I105" s="81">
        <f t="shared" si="9"/>
        <v>0</v>
      </c>
      <c r="J105" s="82">
        <f t="shared" si="10"/>
        <v>0</v>
      </c>
      <c r="K105" s="80"/>
      <c r="L105" s="104">
        <f t="shared" si="15"/>
        <v>0.05</v>
      </c>
    </row>
    <row r="106" spans="1:12" x14ac:dyDescent="0.25">
      <c r="A106" s="105">
        <f t="shared" si="16"/>
        <v>46904</v>
      </c>
      <c r="B106" s="102" t="str">
        <f t="shared" si="11"/>
        <v>A106</v>
      </c>
      <c r="C106" s="103">
        <v>89</v>
      </c>
      <c r="D106" s="81">
        <f t="shared" si="12"/>
        <v>0</v>
      </c>
      <c r="E106" s="81">
        <f t="shared" si="17"/>
        <v>0</v>
      </c>
      <c r="F106" s="81">
        <f t="shared" si="13"/>
        <v>0</v>
      </c>
      <c r="G106" s="81"/>
      <c r="H106" s="81">
        <f t="shared" si="14"/>
        <v>0</v>
      </c>
      <c r="I106" s="81">
        <f t="shared" si="9"/>
        <v>0</v>
      </c>
      <c r="J106" s="82">
        <f t="shared" si="10"/>
        <v>0</v>
      </c>
      <c r="K106" s="80"/>
      <c r="L106" s="104">
        <f t="shared" si="15"/>
        <v>0.05</v>
      </c>
    </row>
    <row r="107" spans="1:12" x14ac:dyDescent="0.25">
      <c r="A107" s="105">
        <f t="shared" si="16"/>
        <v>46934</v>
      </c>
      <c r="B107" s="102" t="str">
        <f t="shared" si="11"/>
        <v>A107</v>
      </c>
      <c r="C107" s="103">
        <v>90</v>
      </c>
      <c r="D107" s="81">
        <f t="shared" si="12"/>
        <v>0</v>
      </c>
      <c r="E107" s="81">
        <f t="shared" si="17"/>
        <v>0</v>
      </c>
      <c r="F107" s="81">
        <f t="shared" si="13"/>
        <v>0</v>
      </c>
      <c r="G107" s="81"/>
      <c r="H107" s="81">
        <f t="shared" si="14"/>
        <v>0</v>
      </c>
      <c r="I107" s="81">
        <f t="shared" si="9"/>
        <v>0</v>
      </c>
      <c r="J107" s="82">
        <f t="shared" si="10"/>
        <v>0</v>
      </c>
      <c r="K107" s="80"/>
      <c r="L107" s="104">
        <f t="shared" si="15"/>
        <v>0.05</v>
      </c>
    </row>
    <row r="108" spans="1:12" x14ac:dyDescent="0.25">
      <c r="A108" s="105">
        <f t="shared" si="16"/>
        <v>46965</v>
      </c>
      <c r="B108" s="102" t="str">
        <f t="shared" si="11"/>
        <v>A108</v>
      </c>
      <c r="C108" s="103">
        <v>91</v>
      </c>
      <c r="D108" s="81">
        <f t="shared" si="12"/>
        <v>0</v>
      </c>
      <c r="E108" s="81">
        <f t="shared" si="17"/>
        <v>0</v>
      </c>
      <c r="F108" s="81">
        <f t="shared" si="13"/>
        <v>0</v>
      </c>
      <c r="G108" s="81"/>
      <c r="H108" s="81">
        <f t="shared" si="14"/>
        <v>0</v>
      </c>
      <c r="I108" s="81">
        <f t="shared" si="9"/>
        <v>0</v>
      </c>
      <c r="J108" s="82">
        <f t="shared" si="10"/>
        <v>0</v>
      </c>
      <c r="K108" s="80"/>
      <c r="L108" s="104">
        <f t="shared" si="15"/>
        <v>0.05</v>
      </c>
    </row>
    <row r="109" spans="1:12" x14ac:dyDescent="0.25">
      <c r="A109" s="105">
        <f t="shared" si="16"/>
        <v>46996</v>
      </c>
      <c r="B109" s="102" t="str">
        <f t="shared" si="11"/>
        <v>A109</v>
      </c>
      <c r="C109" s="103">
        <v>92</v>
      </c>
      <c r="D109" s="81">
        <f t="shared" si="12"/>
        <v>0</v>
      </c>
      <c r="E109" s="81">
        <f t="shared" si="17"/>
        <v>0</v>
      </c>
      <c r="F109" s="81">
        <f t="shared" si="13"/>
        <v>0</v>
      </c>
      <c r="G109" s="81"/>
      <c r="H109" s="81">
        <f t="shared" si="14"/>
        <v>0</v>
      </c>
      <c r="I109" s="81">
        <f t="shared" si="9"/>
        <v>0</v>
      </c>
      <c r="J109" s="82">
        <f t="shared" si="10"/>
        <v>0</v>
      </c>
      <c r="K109" s="80"/>
      <c r="L109" s="104">
        <f t="shared" si="15"/>
        <v>0.05</v>
      </c>
    </row>
    <row r="110" spans="1:12" x14ac:dyDescent="0.25">
      <c r="A110" s="105">
        <f t="shared" si="16"/>
        <v>47026</v>
      </c>
      <c r="B110" s="102" t="str">
        <f t="shared" si="11"/>
        <v>A110</v>
      </c>
      <c r="C110" s="103">
        <v>93</v>
      </c>
      <c r="D110" s="81">
        <f t="shared" si="12"/>
        <v>0</v>
      </c>
      <c r="E110" s="81">
        <f t="shared" si="17"/>
        <v>0</v>
      </c>
      <c r="F110" s="81">
        <f t="shared" si="13"/>
        <v>0</v>
      </c>
      <c r="G110" s="81"/>
      <c r="H110" s="81">
        <f t="shared" si="14"/>
        <v>0</v>
      </c>
      <c r="I110" s="81">
        <f t="shared" si="9"/>
        <v>0</v>
      </c>
      <c r="J110" s="82">
        <f t="shared" si="10"/>
        <v>0</v>
      </c>
      <c r="K110" s="80"/>
      <c r="L110" s="104">
        <f t="shared" si="15"/>
        <v>0.05</v>
      </c>
    </row>
    <row r="111" spans="1:12" x14ac:dyDescent="0.25">
      <c r="A111" s="105">
        <f t="shared" si="16"/>
        <v>47057</v>
      </c>
      <c r="B111" s="102" t="str">
        <f t="shared" si="11"/>
        <v>A111</v>
      </c>
      <c r="C111" s="103">
        <v>94</v>
      </c>
      <c r="D111" s="81">
        <f t="shared" si="12"/>
        <v>0</v>
      </c>
      <c r="E111" s="81">
        <f t="shared" si="17"/>
        <v>0</v>
      </c>
      <c r="F111" s="81">
        <f t="shared" si="13"/>
        <v>0</v>
      </c>
      <c r="G111" s="81"/>
      <c r="H111" s="81">
        <f t="shared" si="14"/>
        <v>0</v>
      </c>
      <c r="I111" s="81">
        <f t="shared" si="9"/>
        <v>0</v>
      </c>
      <c r="J111" s="82">
        <f t="shared" si="10"/>
        <v>0</v>
      </c>
      <c r="K111" s="80"/>
      <c r="L111" s="104">
        <f t="shared" si="15"/>
        <v>0.05</v>
      </c>
    </row>
    <row r="112" spans="1:12" x14ac:dyDescent="0.25">
      <c r="A112" s="105">
        <f t="shared" si="16"/>
        <v>47087</v>
      </c>
      <c r="B112" s="102" t="str">
        <f t="shared" si="11"/>
        <v>A112</v>
      </c>
      <c r="C112" s="103">
        <v>95</v>
      </c>
      <c r="D112" s="81">
        <f t="shared" si="12"/>
        <v>0</v>
      </c>
      <c r="E112" s="81">
        <f t="shared" si="17"/>
        <v>0</v>
      </c>
      <c r="F112" s="81">
        <f t="shared" si="13"/>
        <v>0</v>
      </c>
      <c r="G112" s="81"/>
      <c r="H112" s="81">
        <f t="shared" si="14"/>
        <v>0</v>
      </c>
      <c r="I112" s="81">
        <f t="shared" si="9"/>
        <v>0</v>
      </c>
      <c r="J112" s="82">
        <f t="shared" si="10"/>
        <v>0</v>
      </c>
      <c r="K112" s="80"/>
      <c r="L112" s="104">
        <f t="shared" si="15"/>
        <v>0.05</v>
      </c>
    </row>
    <row r="113" spans="1:12" x14ac:dyDescent="0.25">
      <c r="A113" s="105">
        <f t="shared" si="16"/>
        <v>47118</v>
      </c>
      <c r="B113" s="102" t="str">
        <f t="shared" si="11"/>
        <v>A113</v>
      </c>
      <c r="C113" s="103">
        <v>96</v>
      </c>
      <c r="D113" s="81">
        <f t="shared" si="12"/>
        <v>0</v>
      </c>
      <c r="E113" s="81">
        <f t="shared" si="17"/>
        <v>0</v>
      </c>
      <c r="F113" s="81">
        <f t="shared" si="13"/>
        <v>0</v>
      </c>
      <c r="G113" s="81"/>
      <c r="H113" s="81">
        <f t="shared" si="14"/>
        <v>0</v>
      </c>
      <c r="I113" s="81">
        <f t="shared" si="9"/>
        <v>0</v>
      </c>
      <c r="J113" s="82">
        <f t="shared" si="10"/>
        <v>0</v>
      </c>
      <c r="K113" s="80"/>
      <c r="L113" s="104">
        <f t="shared" si="15"/>
        <v>0.05</v>
      </c>
    </row>
    <row r="114" spans="1:12" x14ac:dyDescent="0.25">
      <c r="A114" s="105">
        <f t="shared" si="16"/>
        <v>47149</v>
      </c>
      <c r="B114" s="102" t="str">
        <f t="shared" si="11"/>
        <v>A114</v>
      </c>
      <c r="C114" s="103">
        <v>97</v>
      </c>
      <c r="D114" s="81">
        <f t="shared" si="12"/>
        <v>0</v>
      </c>
      <c r="E114" s="81">
        <f t="shared" si="17"/>
        <v>0</v>
      </c>
      <c r="F114" s="81">
        <f t="shared" si="13"/>
        <v>0</v>
      </c>
      <c r="G114" s="81"/>
      <c r="H114" s="81">
        <f t="shared" si="14"/>
        <v>0</v>
      </c>
      <c r="I114" s="81">
        <f t="shared" si="9"/>
        <v>0</v>
      </c>
      <c r="J114" s="82">
        <f t="shared" si="10"/>
        <v>0</v>
      </c>
      <c r="K114" s="80"/>
      <c r="L114" s="104">
        <f t="shared" si="15"/>
        <v>0.05</v>
      </c>
    </row>
    <row r="115" spans="1:12" x14ac:dyDescent="0.25">
      <c r="A115" s="105">
        <f t="shared" si="16"/>
        <v>47177</v>
      </c>
      <c r="B115" s="102" t="str">
        <f t="shared" si="11"/>
        <v>A115</v>
      </c>
      <c r="C115" s="103">
        <v>98</v>
      </c>
      <c r="D115" s="81">
        <f t="shared" si="12"/>
        <v>0</v>
      </c>
      <c r="E115" s="81">
        <f t="shared" si="17"/>
        <v>0</v>
      </c>
      <c r="F115" s="81">
        <f t="shared" si="13"/>
        <v>0</v>
      </c>
      <c r="G115" s="81"/>
      <c r="H115" s="81">
        <f t="shared" si="14"/>
        <v>0</v>
      </c>
      <c r="I115" s="81">
        <f t="shared" si="9"/>
        <v>0</v>
      </c>
      <c r="J115" s="82">
        <f t="shared" si="10"/>
        <v>0</v>
      </c>
      <c r="K115" s="80"/>
      <c r="L115" s="104">
        <f t="shared" si="15"/>
        <v>0.05</v>
      </c>
    </row>
    <row r="116" spans="1:12" x14ac:dyDescent="0.25">
      <c r="A116" s="105">
        <f t="shared" si="16"/>
        <v>47208</v>
      </c>
      <c r="B116" s="102" t="str">
        <f t="shared" si="11"/>
        <v>A116</v>
      </c>
      <c r="C116" s="103">
        <v>99</v>
      </c>
      <c r="D116" s="81">
        <f t="shared" si="12"/>
        <v>0</v>
      </c>
      <c r="E116" s="81">
        <f t="shared" si="17"/>
        <v>0</v>
      </c>
      <c r="F116" s="81">
        <f t="shared" si="13"/>
        <v>0</v>
      </c>
      <c r="G116" s="81"/>
      <c r="H116" s="81">
        <f t="shared" si="14"/>
        <v>0</v>
      </c>
      <c r="I116" s="81">
        <f t="shared" si="9"/>
        <v>0</v>
      </c>
      <c r="J116" s="82">
        <f t="shared" si="10"/>
        <v>0</v>
      </c>
      <c r="K116" s="80"/>
      <c r="L116" s="104">
        <f t="shared" si="15"/>
        <v>0.05</v>
      </c>
    </row>
    <row r="117" spans="1:12" x14ac:dyDescent="0.25">
      <c r="A117" s="105">
        <f t="shared" si="16"/>
        <v>47238</v>
      </c>
      <c r="B117" s="102" t="str">
        <f t="shared" si="11"/>
        <v>A117</v>
      </c>
      <c r="C117" s="103">
        <v>100</v>
      </c>
      <c r="D117" s="81">
        <f t="shared" si="12"/>
        <v>0</v>
      </c>
      <c r="E117" s="81">
        <f t="shared" si="17"/>
        <v>0</v>
      </c>
      <c r="F117" s="81">
        <f t="shared" si="13"/>
        <v>0</v>
      </c>
      <c r="G117" s="81"/>
      <c r="H117" s="81">
        <f t="shared" si="14"/>
        <v>0</v>
      </c>
      <c r="I117" s="81">
        <f t="shared" si="9"/>
        <v>0</v>
      </c>
      <c r="J117" s="82">
        <f t="shared" si="10"/>
        <v>0</v>
      </c>
      <c r="K117" s="80"/>
      <c r="L117" s="104">
        <f t="shared" si="15"/>
        <v>0.05</v>
      </c>
    </row>
    <row r="118" spans="1:12" x14ac:dyDescent="0.25">
      <c r="A118" s="105">
        <f t="shared" si="16"/>
        <v>47269</v>
      </c>
      <c r="B118" s="102" t="str">
        <f t="shared" si="11"/>
        <v>A118</v>
      </c>
      <c r="C118" s="103">
        <v>101</v>
      </c>
      <c r="D118" s="81">
        <f t="shared" si="12"/>
        <v>0</v>
      </c>
      <c r="E118" s="81">
        <f t="shared" si="17"/>
        <v>0</v>
      </c>
      <c r="F118" s="81">
        <f t="shared" si="13"/>
        <v>0</v>
      </c>
      <c r="G118" s="81"/>
      <c r="H118" s="81">
        <f t="shared" si="14"/>
        <v>0</v>
      </c>
      <c r="I118" s="81">
        <f t="shared" si="9"/>
        <v>0</v>
      </c>
      <c r="J118" s="82">
        <f t="shared" si="10"/>
        <v>0</v>
      </c>
      <c r="K118" s="80"/>
      <c r="L118" s="104">
        <f t="shared" si="15"/>
        <v>0.05</v>
      </c>
    </row>
    <row r="119" spans="1:12" x14ac:dyDescent="0.25">
      <c r="A119" s="105">
        <f t="shared" si="16"/>
        <v>47299</v>
      </c>
      <c r="B119" s="102" t="str">
        <f t="shared" si="11"/>
        <v>A119</v>
      </c>
      <c r="C119" s="103">
        <v>102</v>
      </c>
      <c r="D119" s="81">
        <f t="shared" si="12"/>
        <v>0</v>
      </c>
      <c r="E119" s="81">
        <f t="shared" si="17"/>
        <v>0</v>
      </c>
      <c r="F119" s="81">
        <f t="shared" si="13"/>
        <v>0</v>
      </c>
      <c r="G119" s="81"/>
      <c r="H119" s="81">
        <f t="shared" si="14"/>
        <v>0</v>
      </c>
      <c r="I119" s="81">
        <f t="shared" si="9"/>
        <v>0</v>
      </c>
      <c r="J119" s="82">
        <f t="shared" si="10"/>
        <v>0</v>
      </c>
      <c r="K119" s="80"/>
      <c r="L119" s="104">
        <f t="shared" si="15"/>
        <v>0.05</v>
      </c>
    </row>
    <row r="120" spans="1:12" x14ac:dyDescent="0.25">
      <c r="A120" s="105">
        <f t="shared" si="16"/>
        <v>47330</v>
      </c>
      <c r="B120" s="102" t="str">
        <f t="shared" si="11"/>
        <v>A120</v>
      </c>
      <c r="C120" s="103">
        <v>103</v>
      </c>
      <c r="D120" s="81">
        <f t="shared" si="12"/>
        <v>0</v>
      </c>
      <c r="E120" s="81">
        <f t="shared" si="17"/>
        <v>0</v>
      </c>
      <c r="F120" s="81">
        <f t="shared" si="13"/>
        <v>0</v>
      </c>
      <c r="G120" s="81"/>
      <c r="H120" s="81">
        <f t="shared" si="14"/>
        <v>0</v>
      </c>
      <c r="I120" s="81">
        <f t="shared" si="9"/>
        <v>0</v>
      </c>
      <c r="J120" s="82">
        <f t="shared" si="10"/>
        <v>0</v>
      </c>
      <c r="K120" s="80"/>
      <c r="L120" s="104">
        <f t="shared" si="15"/>
        <v>0.05</v>
      </c>
    </row>
    <row r="121" spans="1:12" x14ac:dyDescent="0.25">
      <c r="A121" s="105">
        <f t="shared" si="16"/>
        <v>47361</v>
      </c>
      <c r="B121" s="102" t="str">
        <f t="shared" si="11"/>
        <v>A121</v>
      </c>
      <c r="C121" s="103">
        <v>104</v>
      </c>
      <c r="D121" s="81">
        <f t="shared" si="12"/>
        <v>0</v>
      </c>
      <c r="E121" s="81">
        <f t="shared" si="17"/>
        <v>0</v>
      </c>
      <c r="F121" s="81">
        <f t="shared" si="13"/>
        <v>0</v>
      </c>
      <c r="G121" s="81"/>
      <c r="H121" s="81">
        <f t="shared" si="14"/>
        <v>0</v>
      </c>
      <c r="I121" s="81">
        <f t="shared" si="9"/>
        <v>0</v>
      </c>
      <c r="J121" s="82">
        <f t="shared" si="10"/>
        <v>0</v>
      </c>
      <c r="K121" s="80"/>
      <c r="L121" s="104">
        <f t="shared" si="15"/>
        <v>0.05</v>
      </c>
    </row>
    <row r="122" spans="1:12" x14ac:dyDescent="0.25">
      <c r="A122" s="105">
        <f t="shared" si="16"/>
        <v>47391</v>
      </c>
      <c r="B122" s="102" t="str">
        <f t="shared" si="11"/>
        <v>A122</v>
      </c>
      <c r="C122" s="103">
        <v>105</v>
      </c>
      <c r="D122" s="81">
        <f t="shared" si="12"/>
        <v>0</v>
      </c>
      <c r="E122" s="81">
        <f t="shared" si="17"/>
        <v>0</v>
      </c>
      <c r="F122" s="81">
        <f t="shared" si="13"/>
        <v>0</v>
      </c>
      <c r="G122" s="81"/>
      <c r="H122" s="81">
        <f t="shared" si="14"/>
        <v>0</v>
      </c>
      <c r="I122" s="81">
        <f t="shared" si="9"/>
        <v>0</v>
      </c>
      <c r="J122" s="82">
        <f t="shared" si="10"/>
        <v>0</v>
      </c>
      <c r="K122" s="80"/>
      <c r="L122" s="104">
        <f t="shared" si="15"/>
        <v>0.05</v>
      </c>
    </row>
    <row r="123" spans="1:12" x14ac:dyDescent="0.25">
      <c r="A123" s="105">
        <f t="shared" si="16"/>
        <v>47422</v>
      </c>
      <c r="B123" s="102" t="str">
        <f t="shared" si="11"/>
        <v>A123</v>
      </c>
      <c r="C123" s="103">
        <v>106</v>
      </c>
      <c r="D123" s="81">
        <f t="shared" si="12"/>
        <v>0</v>
      </c>
      <c r="E123" s="81">
        <f t="shared" si="17"/>
        <v>0</v>
      </c>
      <c r="F123" s="81">
        <f t="shared" si="13"/>
        <v>0</v>
      </c>
      <c r="G123" s="81"/>
      <c r="H123" s="81">
        <f t="shared" si="14"/>
        <v>0</v>
      </c>
      <c r="I123" s="81">
        <f t="shared" si="9"/>
        <v>0</v>
      </c>
      <c r="J123" s="82">
        <f t="shared" si="10"/>
        <v>0</v>
      </c>
      <c r="K123" s="80"/>
      <c r="L123" s="104">
        <f t="shared" si="15"/>
        <v>0.05</v>
      </c>
    </row>
    <row r="124" spans="1:12" x14ac:dyDescent="0.25">
      <c r="A124" s="105">
        <f t="shared" si="16"/>
        <v>47452</v>
      </c>
      <c r="B124" s="102" t="str">
        <f t="shared" si="11"/>
        <v>A124</v>
      </c>
      <c r="C124" s="103">
        <v>107</v>
      </c>
      <c r="D124" s="81">
        <f t="shared" si="12"/>
        <v>0</v>
      </c>
      <c r="E124" s="81">
        <f t="shared" si="17"/>
        <v>0</v>
      </c>
      <c r="F124" s="81">
        <f t="shared" si="13"/>
        <v>0</v>
      </c>
      <c r="G124" s="81"/>
      <c r="H124" s="81">
        <f t="shared" si="14"/>
        <v>0</v>
      </c>
      <c r="I124" s="81">
        <f t="shared" si="9"/>
        <v>0</v>
      </c>
      <c r="J124" s="82">
        <f t="shared" si="10"/>
        <v>0</v>
      </c>
      <c r="K124" s="80"/>
      <c r="L124" s="104">
        <f t="shared" si="15"/>
        <v>0.05</v>
      </c>
    </row>
    <row r="125" spans="1:12" x14ac:dyDescent="0.25">
      <c r="A125" s="105">
        <f t="shared" si="16"/>
        <v>47483</v>
      </c>
      <c r="B125" s="102" t="str">
        <f t="shared" si="11"/>
        <v>A125</v>
      </c>
      <c r="C125" s="103">
        <v>108</v>
      </c>
      <c r="D125" s="81">
        <f t="shared" si="12"/>
        <v>0</v>
      </c>
      <c r="E125" s="81">
        <f t="shared" si="17"/>
        <v>0</v>
      </c>
      <c r="F125" s="81">
        <f t="shared" si="13"/>
        <v>0</v>
      </c>
      <c r="G125" s="81"/>
      <c r="H125" s="81">
        <f t="shared" si="14"/>
        <v>0</v>
      </c>
      <c r="I125" s="81">
        <f t="shared" si="9"/>
        <v>0</v>
      </c>
      <c r="J125" s="82">
        <f t="shared" si="10"/>
        <v>0</v>
      </c>
      <c r="K125" s="80"/>
      <c r="L125" s="104">
        <f t="shared" si="15"/>
        <v>0.05</v>
      </c>
    </row>
    <row r="126" spans="1:12" x14ac:dyDescent="0.25">
      <c r="A126" s="105">
        <f t="shared" si="16"/>
        <v>47514</v>
      </c>
      <c r="B126" s="102" t="str">
        <f t="shared" si="11"/>
        <v>A126</v>
      </c>
      <c r="C126" s="103">
        <v>109</v>
      </c>
      <c r="D126" s="81">
        <f t="shared" si="12"/>
        <v>0</v>
      </c>
      <c r="E126" s="81">
        <f t="shared" si="17"/>
        <v>0</v>
      </c>
      <c r="F126" s="81">
        <f t="shared" si="13"/>
        <v>0</v>
      </c>
      <c r="G126" s="81"/>
      <c r="H126" s="81">
        <f t="shared" si="14"/>
        <v>0</v>
      </c>
      <c r="I126" s="81">
        <f t="shared" si="9"/>
        <v>0</v>
      </c>
      <c r="J126" s="82">
        <f t="shared" si="10"/>
        <v>0</v>
      </c>
      <c r="K126" s="80"/>
      <c r="L126" s="104">
        <f t="shared" si="15"/>
        <v>0.05</v>
      </c>
    </row>
    <row r="127" spans="1:12" x14ac:dyDescent="0.25">
      <c r="A127" s="105">
        <f t="shared" si="16"/>
        <v>47542</v>
      </c>
      <c r="B127" s="102" t="str">
        <f t="shared" si="11"/>
        <v>A127</v>
      </c>
      <c r="C127" s="103">
        <v>110</v>
      </c>
      <c r="D127" s="81">
        <f t="shared" si="12"/>
        <v>0</v>
      </c>
      <c r="E127" s="81">
        <f t="shared" si="17"/>
        <v>0</v>
      </c>
      <c r="F127" s="81">
        <f t="shared" si="13"/>
        <v>0</v>
      </c>
      <c r="G127" s="81"/>
      <c r="H127" s="81">
        <f t="shared" si="14"/>
        <v>0</v>
      </c>
      <c r="I127" s="81">
        <f t="shared" si="9"/>
        <v>0</v>
      </c>
      <c r="J127" s="82">
        <f t="shared" si="10"/>
        <v>0</v>
      </c>
      <c r="K127" s="80"/>
      <c r="L127" s="104">
        <f t="shared" si="15"/>
        <v>0.05</v>
      </c>
    </row>
    <row r="128" spans="1:12" x14ac:dyDescent="0.25">
      <c r="A128" s="105">
        <f t="shared" si="16"/>
        <v>47573</v>
      </c>
      <c r="B128" s="102" t="str">
        <f t="shared" si="11"/>
        <v>A128</v>
      </c>
      <c r="C128" s="103">
        <v>111</v>
      </c>
      <c r="D128" s="81">
        <f t="shared" si="12"/>
        <v>0</v>
      </c>
      <c r="E128" s="81">
        <f t="shared" si="17"/>
        <v>0</v>
      </c>
      <c r="F128" s="81">
        <f t="shared" si="13"/>
        <v>0</v>
      </c>
      <c r="G128" s="81"/>
      <c r="H128" s="81">
        <f t="shared" si="14"/>
        <v>0</v>
      </c>
      <c r="I128" s="81">
        <f t="shared" si="9"/>
        <v>0</v>
      </c>
      <c r="J128" s="82">
        <f t="shared" si="10"/>
        <v>0</v>
      </c>
      <c r="K128" s="80"/>
      <c r="L128" s="104">
        <f t="shared" si="15"/>
        <v>0.05</v>
      </c>
    </row>
    <row r="129" spans="1:12" x14ac:dyDescent="0.25">
      <c r="A129" s="105">
        <f t="shared" si="16"/>
        <v>47603</v>
      </c>
      <c r="B129" s="102" t="str">
        <f t="shared" si="11"/>
        <v>A129</v>
      </c>
      <c r="C129" s="103">
        <v>112</v>
      </c>
      <c r="D129" s="81">
        <f t="shared" si="12"/>
        <v>0</v>
      </c>
      <c r="E129" s="81">
        <f t="shared" si="17"/>
        <v>0</v>
      </c>
      <c r="F129" s="81">
        <f t="shared" si="13"/>
        <v>0</v>
      </c>
      <c r="G129" s="81"/>
      <c r="H129" s="81">
        <f t="shared" si="14"/>
        <v>0</v>
      </c>
      <c r="I129" s="81">
        <f t="shared" si="9"/>
        <v>0</v>
      </c>
      <c r="J129" s="82">
        <f t="shared" si="10"/>
        <v>0</v>
      </c>
      <c r="K129" s="80"/>
      <c r="L129" s="104">
        <f t="shared" si="15"/>
        <v>0.05</v>
      </c>
    </row>
    <row r="130" spans="1:12" x14ac:dyDescent="0.25">
      <c r="A130" s="105">
        <f t="shared" si="16"/>
        <v>47634</v>
      </c>
      <c r="B130" s="102" t="str">
        <f t="shared" si="11"/>
        <v>A130</v>
      </c>
      <c r="C130" s="103">
        <v>113</v>
      </c>
      <c r="D130" s="81">
        <f t="shared" si="12"/>
        <v>0</v>
      </c>
      <c r="E130" s="81">
        <f t="shared" si="17"/>
        <v>0</v>
      </c>
      <c r="F130" s="81">
        <f t="shared" si="13"/>
        <v>0</v>
      </c>
      <c r="G130" s="81"/>
      <c r="H130" s="81">
        <f t="shared" si="14"/>
        <v>0</v>
      </c>
      <c r="I130" s="81">
        <f t="shared" si="9"/>
        <v>0</v>
      </c>
      <c r="J130" s="82">
        <f t="shared" si="10"/>
        <v>0</v>
      </c>
      <c r="K130" s="80"/>
      <c r="L130" s="104">
        <f t="shared" si="15"/>
        <v>0.05</v>
      </c>
    </row>
    <row r="131" spans="1:12" x14ac:dyDescent="0.25">
      <c r="A131" s="105">
        <f t="shared" si="16"/>
        <v>47664</v>
      </c>
      <c r="B131" s="102" t="str">
        <f t="shared" si="11"/>
        <v>A131</v>
      </c>
      <c r="C131" s="103">
        <v>114</v>
      </c>
      <c r="D131" s="81">
        <f t="shared" si="12"/>
        <v>0</v>
      </c>
      <c r="E131" s="81">
        <f t="shared" si="17"/>
        <v>0</v>
      </c>
      <c r="F131" s="81">
        <f t="shared" si="13"/>
        <v>0</v>
      </c>
      <c r="G131" s="81"/>
      <c r="H131" s="81">
        <f t="shared" si="14"/>
        <v>0</v>
      </c>
      <c r="I131" s="81">
        <f t="shared" si="9"/>
        <v>0</v>
      </c>
      <c r="J131" s="82">
        <f t="shared" si="10"/>
        <v>0</v>
      </c>
      <c r="K131" s="80"/>
      <c r="L131" s="104">
        <f t="shared" si="15"/>
        <v>0.05</v>
      </c>
    </row>
    <row r="132" spans="1:12" x14ac:dyDescent="0.25">
      <c r="A132" s="105">
        <f t="shared" si="16"/>
        <v>47695</v>
      </c>
      <c r="B132" s="102" t="str">
        <f t="shared" si="11"/>
        <v>A132</v>
      </c>
      <c r="C132" s="103">
        <v>115</v>
      </c>
      <c r="D132" s="81">
        <f t="shared" si="12"/>
        <v>0</v>
      </c>
      <c r="E132" s="81">
        <f t="shared" si="17"/>
        <v>0</v>
      </c>
      <c r="F132" s="81">
        <f t="shared" si="13"/>
        <v>0</v>
      </c>
      <c r="G132" s="81"/>
      <c r="H132" s="81">
        <f t="shared" si="14"/>
        <v>0</v>
      </c>
      <c r="I132" s="81">
        <f t="shared" si="9"/>
        <v>0</v>
      </c>
      <c r="J132" s="82">
        <f t="shared" si="10"/>
        <v>0</v>
      </c>
      <c r="K132" s="80"/>
      <c r="L132" s="104">
        <f t="shared" si="15"/>
        <v>0.05</v>
      </c>
    </row>
    <row r="133" spans="1:12" x14ac:dyDescent="0.25">
      <c r="A133" s="105">
        <f t="shared" si="16"/>
        <v>47726</v>
      </c>
      <c r="B133" s="102" t="str">
        <f t="shared" si="11"/>
        <v>A133</v>
      </c>
      <c r="C133" s="103">
        <v>116</v>
      </c>
      <c r="D133" s="81">
        <f t="shared" si="12"/>
        <v>0</v>
      </c>
      <c r="E133" s="81">
        <f t="shared" si="17"/>
        <v>0</v>
      </c>
      <c r="F133" s="81">
        <f t="shared" si="13"/>
        <v>0</v>
      </c>
      <c r="G133" s="81"/>
      <c r="H133" s="81">
        <f t="shared" si="14"/>
        <v>0</v>
      </c>
      <c r="I133" s="81">
        <f t="shared" si="9"/>
        <v>0</v>
      </c>
      <c r="J133" s="82">
        <f t="shared" si="10"/>
        <v>0</v>
      </c>
      <c r="K133" s="80"/>
      <c r="L133" s="104">
        <f t="shared" si="15"/>
        <v>0.05</v>
      </c>
    </row>
    <row r="134" spans="1:12" x14ac:dyDescent="0.25">
      <c r="A134" s="105">
        <f t="shared" si="16"/>
        <v>47756</v>
      </c>
      <c r="B134" s="102" t="str">
        <f t="shared" si="11"/>
        <v>A134</v>
      </c>
      <c r="C134" s="103">
        <v>117</v>
      </c>
      <c r="D134" s="81">
        <f t="shared" si="12"/>
        <v>0</v>
      </c>
      <c r="E134" s="81">
        <f t="shared" si="17"/>
        <v>0</v>
      </c>
      <c r="F134" s="81">
        <f t="shared" si="13"/>
        <v>0</v>
      </c>
      <c r="G134" s="81"/>
      <c r="H134" s="81">
        <f t="shared" si="14"/>
        <v>0</v>
      </c>
      <c r="I134" s="81">
        <f t="shared" si="9"/>
        <v>0</v>
      </c>
      <c r="J134" s="82">
        <f t="shared" si="10"/>
        <v>0</v>
      </c>
      <c r="K134" s="80"/>
      <c r="L134" s="104">
        <f t="shared" si="15"/>
        <v>0.05</v>
      </c>
    </row>
    <row r="135" spans="1:12" x14ac:dyDescent="0.25">
      <c r="A135" s="105">
        <f t="shared" si="16"/>
        <v>47787</v>
      </c>
      <c r="B135" s="102" t="str">
        <f t="shared" si="11"/>
        <v>A135</v>
      </c>
      <c r="C135" s="103">
        <v>118</v>
      </c>
      <c r="D135" s="81">
        <f t="shared" si="12"/>
        <v>0</v>
      </c>
      <c r="E135" s="81">
        <f t="shared" si="17"/>
        <v>0</v>
      </c>
      <c r="F135" s="81">
        <f t="shared" si="13"/>
        <v>0</v>
      </c>
      <c r="G135" s="81"/>
      <c r="H135" s="81">
        <f t="shared" si="14"/>
        <v>0</v>
      </c>
      <c r="I135" s="81">
        <f t="shared" si="9"/>
        <v>0</v>
      </c>
      <c r="J135" s="82">
        <f t="shared" si="10"/>
        <v>0</v>
      </c>
      <c r="K135" s="80"/>
      <c r="L135" s="104">
        <f t="shared" si="15"/>
        <v>0.05</v>
      </c>
    </row>
    <row r="136" spans="1:12" x14ac:dyDescent="0.25">
      <c r="A136" s="105">
        <f t="shared" si="16"/>
        <v>47817</v>
      </c>
      <c r="B136" s="102" t="str">
        <f t="shared" si="11"/>
        <v>A136</v>
      </c>
      <c r="C136" s="103">
        <v>119</v>
      </c>
      <c r="D136" s="81">
        <f t="shared" si="12"/>
        <v>0</v>
      </c>
      <c r="E136" s="81">
        <f t="shared" si="17"/>
        <v>0</v>
      </c>
      <c r="F136" s="81">
        <f t="shared" si="13"/>
        <v>0</v>
      </c>
      <c r="G136" s="81"/>
      <c r="H136" s="81">
        <f t="shared" si="14"/>
        <v>0</v>
      </c>
      <c r="I136" s="81">
        <f t="shared" si="9"/>
        <v>0</v>
      </c>
      <c r="J136" s="82">
        <f t="shared" si="10"/>
        <v>0</v>
      </c>
      <c r="K136" s="80"/>
      <c r="L136" s="104">
        <f t="shared" si="15"/>
        <v>0.05</v>
      </c>
    </row>
    <row r="137" spans="1:12" x14ac:dyDescent="0.25">
      <c r="A137" s="105">
        <f t="shared" si="16"/>
        <v>47848</v>
      </c>
      <c r="B137" s="102" t="str">
        <f t="shared" si="11"/>
        <v>A137</v>
      </c>
      <c r="C137" s="103">
        <v>120</v>
      </c>
      <c r="D137" s="81">
        <f t="shared" si="12"/>
        <v>0</v>
      </c>
      <c r="E137" s="81">
        <f t="shared" si="17"/>
        <v>0</v>
      </c>
      <c r="F137" s="81">
        <f t="shared" si="13"/>
        <v>0</v>
      </c>
      <c r="G137" s="81"/>
      <c r="H137" s="81">
        <f t="shared" si="14"/>
        <v>0</v>
      </c>
      <c r="I137" s="81">
        <f t="shared" si="9"/>
        <v>0</v>
      </c>
      <c r="J137" s="82">
        <f t="shared" si="10"/>
        <v>0</v>
      </c>
      <c r="K137" s="80"/>
      <c r="L137" s="104">
        <f t="shared" si="15"/>
        <v>0.05</v>
      </c>
    </row>
    <row r="138" spans="1:12" x14ac:dyDescent="0.25">
      <c r="A138" s="105">
        <f t="shared" si="16"/>
        <v>47879</v>
      </c>
      <c r="B138" s="102" t="str">
        <f t="shared" si="11"/>
        <v>A138</v>
      </c>
      <c r="C138" s="103">
        <v>121</v>
      </c>
      <c r="D138" s="81">
        <f t="shared" si="12"/>
        <v>0</v>
      </c>
      <c r="E138" s="81">
        <f t="shared" si="17"/>
        <v>0</v>
      </c>
      <c r="F138" s="81">
        <f t="shared" si="13"/>
        <v>0</v>
      </c>
      <c r="G138" s="81"/>
      <c r="H138" s="81">
        <f t="shared" si="14"/>
        <v>0</v>
      </c>
      <c r="I138" s="81">
        <f t="shared" si="9"/>
        <v>0</v>
      </c>
      <c r="J138" s="82">
        <f t="shared" si="10"/>
        <v>0</v>
      </c>
      <c r="K138" s="80"/>
      <c r="L138" s="104">
        <f t="shared" si="15"/>
        <v>0.05</v>
      </c>
    </row>
    <row r="139" spans="1:12" x14ac:dyDescent="0.25">
      <c r="A139" s="105">
        <f t="shared" si="16"/>
        <v>47907</v>
      </c>
      <c r="B139" s="102" t="str">
        <f t="shared" si="11"/>
        <v>A139</v>
      </c>
      <c r="C139" s="103">
        <v>122</v>
      </c>
      <c r="D139" s="81">
        <f t="shared" si="12"/>
        <v>0</v>
      </c>
      <c r="E139" s="81">
        <f t="shared" si="17"/>
        <v>0</v>
      </c>
      <c r="F139" s="81">
        <f t="shared" si="13"/>
        <v>0</v>
      </c>
      <c r="G139" s="81"/>
      <c r="H139" s="81">
        <f t="shared" si="14"/>
        <v>0</v>
      </c>
      <c r="I139" s="81">
        <f t="shared" si="9"/>
        <v>0</v>
      </c>
      <c r="J139" s="82">
        <f t="shared" si="10"/>
        <v>0</v>
      </c>
      <c r="K139" s="80"/>
      <c r="L139" s="104">
        <f t="shared" si="15"/>
        <v>0.05</v>
      </c>
    </row>
    <row r="140" spans="1:12" x14ac:dyDescent="0.25">
      <c r="A140" s="105">
        <f t="shared" si="16"/>
        <v>47938</v>
      </c>
      <c r="B140" s="102" t="str">
        <f t="shared" si="11"/>
        <v>A140</v>
      </c>
      <c r="C140" s="103">
        <v>123</v>
      </c>
      <c r="D140" s="81">
        <f t="shared" si="12"/>
        <v>0</v>
      </c>
      <c r="E140" s="81">
        <f t="shared" si="17"/>
        <v>0</v>
      </c>
      <c r="F140" s="81">
        <f t="shared" si="13"/>
        <v>0</v>
      </c>
      <c r="G140" s="81"/>
      <c r="H140" s="81">
        <f t="shared" si="14"/>
        <v>0</v>
      </c>
      <c r="I140" s="81">
        <f t="shared" si="9"/>
        <v>0</v>
      </c>
      <c r="J140" s="82">
        <f t="shared" si="10"/>
        <v>0</v>
      </c>
      <c r="K140" s="80"/>
      <c r="L140" s="104">
        <f t="shared" si="15"/>
        <v>0.05</v>
      </c>
    </row>
    <row r="141" spans="1:12" x14ac:dyDescent="0.25">
      <c r="A141" s="105">
        <f t="shared" si="16"/>
        <v>47968</v>
      </c>
      <c r="B141" s="102" t="str">
        <f t="shared" si="11"/>
        <v>A141</v>
      </c>
      <c r="C141" s="103">
        <v>124</v>
      </c>
      <c r="D141" s="81">
        <f t="shared" si="12"/>
        <v>0</v>
      </c>
      <c r="E141" s="81">
        <f t="shared" si="17"/>
        <v>0</v>
      </c>
      <c r="F141" s="81">
        <f t="shared" si="13"/>
        <v>0</v>
      </c>
      <c r="G141" s="81"/>
      <c r="H141" s="81">
        <f t="shared" si="14"/>
        <v>0</v>
      </c>
      <c r="I141" s="81">
        <f t="shared" si="9"/>
        <v>0</v>
      </c>
      <c r="J141" s="82">
        <f t="shared" si="10"/>
        <v>0</v>
      </c>
      <c r="K141" s="80"/>
      <c r="L141" s="104">
        <f t="shared" si="15"/>
        <v>0.05</v>
      </c>
    </row>
    <row r="142" spans="1:12" x14ac:dyDescent="0.25">
      <c r="A142" s="105">
        <f t="shared" si="16"/>
        <v>47999</v>
      </c>
      <c r="B142" s="102" t="str">
        <f t="shared" si="11"/>
        <v>A142</v>
      </c>
      <c r="C142" s="103">
        <v>125</v>
      </c>
      <c r="D142" s="81">
        <f t="shared" si="12"/>
        <v>0</v>
      </c>
      <c r="E142" s="81">
        <f t="shared" si="17"/>
        <v>0</v>
      </c>
      <c r="F142" s="81">
        <f t="shared" si="13"/>
        <v>0</v>
      </c>
      <c r="G142" s="81"/>
      <c r="H142" s="81">
        <f t="shared" si="14"/>
        <v>0</v>
      </c>
      <c r="I142" s="81">
        <f t="shared" si="9"/>
        <v>0</v>
      </c>
      <c r="J142" s="82">
        <f t="shared" si="10"/>
        <v>0</v>
      </c>
      <c r="K142" s="80"/>
      <c r="L142" s="104">
        <f t="shared" si="15"/>
        <v>0.05</v>
      </c>
    </row>
    <row r="143" spans="1:12" x14ac:dyDescent="0.25">
      <c r="A143" s="105">
        <f t="shared" si="16"/>
        <v>48029</v>
      </c>
      <c r="B143" s="102" t="str">
        <f t="shared" si="11"/>
        <v>A143</v>
      </c>
      <c r="C143" s="103">
        <v>126</v>
      </c>
      <c r="D143" s="81">
        <f t="shared" si="12"/>
        <v>0</v>
      </c>
      <c r="E143" s="81">
        <f t="shared" si="17"/>
        <v>0</v>
      </c>
      <c r="F143" s="81">
        <f t="shared" si="13"/>
        <v>0</v>
      </c>
      <c r="G143" s="81"/>
      <c r="H143" s="81">
        <f t="shared" si="14"/>
        <v>0</v>
      </c>
      <c r="I143" s="81">
        <f t="shared" si="9"/>
        <v>0</v>
      </c>
      <c r="J143" s="82">
        <f t="shared" si="10"/>
        <v>0</v>
      </c>
      <c r="K143" s="80"/>
      <c r="L143" s="104">
        <f t="shared" si="15"/>
        <v>0.05</v>
      </c>
    </row>
    <row r="144" spans="1:12" x14ac:dyDescent="0.25">
      <c r="A144" s="105">
        <f t="shared" si="16"/>
        <v>48060</v>
      </c>
      <c r="B144" s="102" t="str">
        <f t="shared" si="11"/>
        <v>A144</v>
      </c>
      <c r="C144" s="103">
        <v>127</v>
      </c>
      <c r="D144" s="81">
        <f t="shared" si="12"/>
        <v>0</v>
      </c>
      <c r="E144" s="81">
        <f t="shared" si="17"/>
        <v>0</v>
      </c>
      <c r="F144" s="81">
        <f t="shared" si="13"/>
        <v>0</v>
      </c>
      <c r="G144" s="81"/>
      <c r="H144" s="81">
        <f t="shared" si="14"/>
        <v>0</v>
      </c>
      <c r="I144" s="81">
        <f t="shared" si="9"/>
        <v>0</v>
      </c>
      <c r="J144" s="82">
        <f t="shared" si="10"/>
        <v>0</v>
      </c>
      <c r="K144" s="80"/>
      <c r="L144" s="104">
        <f t="shared" si="15"/>
        <v>0.05</v>
      </c>
    </row>
    <row r="145" spans="1:12" x14ac:dyDescent="0.25">
      <c r="A145" s="105">
        <f t="shared" si="16"/>
        <v>48091</v>
      </c>
      <c r="B145" s="102" t="str">
        <f t="shared" si="11"/>
        <v>A145</v>
      </c>
      <c r="C145" s="103">
        <v>128</v>
      </c>
      <c r="D145" s="81">
        <f t="shared" si="12"/>
        <v>0</v>
      </c>
      <c r="E145" s="81">
        <f t="shared" si="17"/>
        <v>0</v>
      </c>
      <c r="F145" s="81">
        <f t="shared" si="13"/>
        <v>0</v>
      </c>
      <c r="G145" s="81"/>
      <c r="H145" s="81">
        <f t="shared" si="14"/>
        <v>0</v>
      </c>
      <c r="I145" s="81">
        <f t="shared" si="9"/>
        <v>0</v>
      </c>
      <c r="J145" s="82">
        <f t="shared" si="10"/>
        <v>0</v>
      </c>
      <c r="K145" s="80"/>
      <c r="L145" s="104">
        <f t="shared" si="15"/>
        <v>0.05</v>
      </c>
    </row>
    <row r="146" spans="1:12" x14ac:dyDescent="0.25">
      <c r="A146" s="105">
        <f t="shared" si="16"/>
        <v>48121</v>
      </c>
      <c r="B146" s="102" t="str">
        <f t="shared" si="11"/>
        <v>A146</v>
      </c>
      <c r="C146" s="103">
        <v>129</v>
      </c>
      <c r="D146" s="81">
        <f t="shared" si="12"/>
        <v>0</v>
      </c>
      <c r="E146" s="81">
        <f t="shared" si="17"/>
        <v>0</v>
      </c>
      <c r="F146" s="81">
        <f t="shared" si="13"/>
        <v>0</v>
      </c>
      <c r="G146" s="81"/>
      <c r="H146" s="81">
        <f t="shared" si="14"/>
        <v>0</v>
      </c>
      <c r="I146" s="81">
        <f t="shared" ref="I146:I209" si="18">D146-H146</f>
        <v>0</v>
      </c>
      <c r="J146" s="82">
        <f t="shared" ref="J146:J209" si="19">I146/$D$4</f>
        <v>0</v>
      </c>
      <c r="K146" s="80"/>
      <c r="L146" s="104">
        <f t="shared" si="15"/>
        <v>0.05</v>
      </c>
    </row>
    <row r="147" spans="1:12" x14ac:dyDescent="0.25">
      <c r="A147" s="105">
        <f t="shared" si="16"/>
        <v>48152</v>
      </c>
      <c r="B147" s="102" t="str">
        <f t="shared" ref="B147:B210" si="20">"A"&amp;ROW(A147)</f>
        <v>A147</v>
      </c>
      <c r="C147" s="103">
        <v>130</v>
      </c>
      <c r="D147" s="81">
        <f t="shared" ref="D147:D210" si="21">IF(ROUND(I146,0)&gt;0,I146,0)</f>
        <v>0</v>
      </c>
      <c r="E147" s="81">
        <f t="shared" si="17"/>
        <v>0</v>
      </c>
      <c r="F147" s="81">
        <f t="shared" ref="F147:F210" si="22">IF($D$6+1-C147&lt;=0,0,IF($D$9="Beginning",(D147-E147)*L147/12,D147*L147/12))</f>
        <v>0</v>
      </c>
      <c r="G147" s="81"/>
      <c r="H147" s="81">
        <f t="shared" ref="H147:H210" si="23">IF(ROUND($D$6+1-C147,2)&lt;=0,0,E147-F147)</f>
        <v>0</v>
      </c>
      <c r="I147" s="81">
        <f t="shared" si="18"/>
        <v>0</v>
      </c>
      <c r="J147" s="82">
        <f t="shared" si="19"/>
        <v>0</v>
      </c>
      <c r="K147" s="80"/>
      <c r="L147" s="104">
        <f t="shared" ref="L147:L210" si="24">$D$5</f>
        <v>0.05</v>
      </c>
    </row>
    <row r="148" spans="1:12" x14ac:dyDescent="0.25">
      <c r="A148" s="105">
        <f t="shared" ref="A148:A211" si="25">DATE(YEAR(A147),MONTH(A147)+2,1-1)</f>
        <v>48182</v>
      </c>
      <c r="B148" s="102" t="str">
        <f t="shared" si="20"/>
        <v>A148</v>
      </c>
      <c r="C148" s="103">
        <v>131</v>
      </c>
      <c r="D148" s="81">
        <f t="shared" si="21"/>
        <v>0</v>
      </c>
      <c r="E148" s="81">
        <f t="shared" ref="E148:E211" si="26">IF($D$6+1-C148&lt;=0,0,IF($D$9="Beginning",PMT(L147/12,$D$6+1-C148,-(D147-E147),-PV(L147/12,1,0,$D$10),0),PMT(L148/12,$D$6+1-C148,-D148,$D$10,0)))</f>
        <v>0</v>
      </c>
      <c r="F148" s="81">
        <f t="shared" si="22"/>
        <v>0</v>
      </c>
      <c r="G148" s="81"/>
      <c r="H148" s="81">
        <f t="shared" si="23"/>
        <v>0</v>
      </c>
      <c r="I148" s="81">
        <f t="shared" si="18"/>
        <v>0</v>
      </c>
      <c r="J148" s="82">
        <f t="shared" si="19"/>
        <v>0</v>
      </c>
      <c r="K148" s="80"/>
      <c r="L148" s="104">
        <f t="shared" si="24"/>
        <v>0.05</v>
      </c>
    </row>
    <row r="149" spans="1:12" x14ac:dyDescent="0.25">
      <c r="A149" s="105">
        <f t="shared" si="25"/>
        <v>48213</v>
      </c>
      <c r="B149" s="102" t="str">
        <f t="shared" si="20"/>
        <v>A149</v>
      </c>
      <c r="C149" s="103">
        <v>132</v>
      </c>
      <c r="D149" s="81">
        <f t="shared" si="21"/>
        <v>0</v>
      </c>
      <c r="E149" s="81">
        <f t="shared" si="26"/>
        <v>0</v>
      </c>
      <c r="F149" s="81">
        <f t="shared" si="22"/>
        <v>0</v>
      </c>
      <c r="G149" s="81"/>
      <c r="H149" s="81">
        <f t="shared" si="23"/>
        <v>0</v>
      </c>
      <c r="I149" s="81">
        <f t="shared" si="18"/>
        <v>0</v>
      </c>
      <c r="J149" s="82">
        <f t="shared" si="19"/>
        <v>0</v>
      </c>
      <c r="K149" s="80"/>
      <c r="L149" s="104">
        <f t="shared" si="24"/>
        <v>0.05</v>
      </c>
    </row>
    <row r="150" spans="1:12" x14ac:dyDescent="0.25">
      <c r="A150" s="105">
        <f t="shared" si="25"/>
        <v>48244</v>
      </c>
      <c r="B150" s="102" t="str">
        <f t="shared" si="20"/>
        <v>A150</v>
      </c>
      <c r="C150" s="103">
        <v>133</v>
      </c>
      <c r="D150" s="81">
        <f t="shared" si="21"/>
        <v>0</v>
      </c>
      <c r="E150" s="81">
        <f t="shared" si="26"/>
        <v>0</v>
      </c>
      <c r="F150" s="81">
        <f t="shared" si="22"/>
        <v>0</v>
      </c>
      <c r="G150" s="81"/>
      <c r="H150" s="81">
        <f t="shared" si="23"/>
        <v>0</v>
      </c>
      <c r="I150" s="81">
        <f t="shared" si="18"/>
        <v>0</v>
      </c>
      <c r="J150" s="82">
        <f t="shared" si="19"/>
        <v>0</v>
      </c>
      <c r="K150" s="80"/>
      <c r="L150" s="104">
        <f t="shared" si="24"/>
        <v>0.05</v>
      </c>
    </row>
    <row r="151" spans="1:12" x14ac:dyDescent="0.25">
      <c r="A151" s="105">
        <f t="shared" si="25"/>
        <v>48273</v>
      </c>
      <c r="B151" s="102" t="str">
        <f t="shared" si="20"/>
        <v>A151</v>
      </c>
      <c r="C151" s="103">
        <v>134</v>
      </c>
      <c r="D151" s="81">
        <f t="shared" si="21"/>
        <v>0</v>
      </c>
      <c r="E151" s="81">
        <f t="shared" si="26"/>
        <v>0</v>
      </c>
      <c r="F151" s="81">
        <f t="shared" si="22"/>
        <v>0</v>
      </c>
      <c r="G151" s="81"/>
      <c r="H151" s="81">
        <f t="shared" si="23"/>
        <v>0</v>
      </c>
      <c r="I151" s="81">
        <f t="shared" si="18"/>
        <v>0</v>
      </c>
      <c r="J151" s="82">
        <f t="shared" si="19"/>
        <v>0</v>
      </c>
      <c r="K151" s="80"/>
      <c r="L151" s="104">
        <f t="shared" si="24"/>
        <v>0.05</v>
      </c>
    </row>
    <row r="152" spans="1:12" x14ac:dyDescent="0.25">
      <c r="A152" s="105">
        <f t="shared" si="25"/>
        <v>48304</v>
      </c>
      <c r="B152" s="102" t="str">
        <f t="shared" si="20"/>
        <v>A152</v>
      </c>
      <c r="C152" s="103">
        <v>135</v>
      </c>
      <c r="D152" s="81">
        <f t="shared" si="21"/>
        <v>0</v>
      </c>
      <c r="E152" s="81">
        <f t="shared" si="26"/>
        <v>0</v>
      </c>
      <c r="F152" s="81">
        <f t="shared" si="22"/>
        <v>0</v>
      </c>
      <c r="G152" s="81"/>
      <c r="H152" s="81">
        <f t="shared" si="23"/>
        <v>0</v>
      </c>
      <c r="I152" s="81">
        <f t="shared" si="18"/>
        <v>0</v>
      </c>
      <c r="J152" s="82">
        <f t="shared" si="19"/>
        <v>0</v>
      </c>
      <c r="K152" s="80"/>
      <c r="L152" s="104">
        <f t="shared" si="24"/>
        <v>0.05</v>
      </c>
    </row>
    <row r="153" spans="1:12" x14ac:dyDescent="0.25">
      <c r="A153" s="105">
        <f t="shared" si="25"/>
        <v>48334</v>
      </c>
      <c r="B153" s="102" t="str">
        <f t="shared" si="20"/>
        <v>A153</v>
      </c>
      <c r="C153" s="103">
        <v>136</v>
      </c>
      <c r="D153" s="81">
        <f t="shared" si="21"/>
        <v>0</v>
      </c>
      <c r="E153" s="81">
        <f t="shared" si="26"/>
        <v>0</v>
      </c>
      <c r="F153" s="81">
        <f t="shared" si="22"/>
        <v>0</v>
      </c>
      <c r="G153" s="81"/>
      <c r="H153" s="81">
        <f t="shared" si="23"/>
        <v>0</v>
      </c>
      <c r="I153" s="81">
        <f t="shared" si="18"/>
        <v>0</v>
      </c>
      <c r="J153" s="82">
        <f t="shared" si="19"/>
        <v>0</v>
      </c>
      <c r="K153" s="80"/>
      <c r="L153" s="104">
        <f t="shared" si="24"/>
        <v>0.05</v>
      </c>
    </row>
    <row r="154" spans="1:12" x14ac:dyDescent="0.25">
      <c r="A154" s="105">
        <f t="shared" si="25"/>
        <v>48365</v>
      </c>
      <c r="B154" s="102" t="str">
        <f t="shared" si="20"/>
        <v>A154</v>
      </c>
      <c r="C154" s="103">
        <v>137</v>
      </c>
      <c r="D154" s="81">
        <f t="shared" si="21"/>
        <v>0</v>
      </c>
      <c r="E154" s="81">
        <f t="shared" si="26"/>
        <v>0</v>
      </c>
      <c r="F154" s="81">
        <f t="shared" si="22"/>
        <v>0</v>
      </c>
      <c r="G154" s="81"/>
      <c r="H154" s="81">
        <f t="shared" si="23"/>
        <v>0</v>
      </c>
      <c r="I154" s="81">
        <f t="shared" si="18"/>
        <v>0</v>
      </c>
      <c r="J154" s="82">
        <f t="shared" si="19"/>
        <v>0</v>
      </c>
      <c r="K154" s="80"/>
      <c r="L154" s="104">
        <f t="shared" si="24"/>
        <v>0.05</v>
      </c>
    </row>
    <row r="155" spans="1:12" x14ac:dyDescent="0.25">
      <c r="A155" s="105">
        <f t="shared" si="25"/>
        <v>48395</v>
      </c>
      <c r="B155" s="102" t="str">
        <f t="shared" si="20"/>
        <v>A155</v>
      </c>
      <c r="C155" s="103">
        <v>138</v>
      </c>
      <c r="D155" s="81">
        <f t="shared" si="21"/>
        <v>0</v>
      </c>
      <c r="E155" s="81">
        <f t="shared" si="26"/>
        <v>0</v>
      </c>
      <c r="F155" s="81">
        <f t="shared" si="22"/>
        <v>0</v>
      </c>
      <c r="G155" s="81"/>
      <c r="H155" s="81">
        <f t="shared" si="23"/>
        <v>0</v>
      </c>
      <c r="I155" s="81">
        <f t="shared" si="18"/>
        <v>0</v>
      </c>
      <c r="J155" s="82">
        <f t="shared" si="19"/>
        <v>0</v>
      </c>
      <c r="K155" s="80"/>
      <c r="L155" s="104">
        <f t="shared" si="24"/>
        <v>0.05</v>
      </c>
    </row>
    <row r="156" spans="1:12" x14ac:dyDescent="0.25">
      <c r="A156" s="105">
        <f t="shared" si="25"/>
        <v>48426</v>
      </c>
      <c r="B156" s="102" t="str">
        <f t="shared" si="20"/>
        <v>A156</v>
      </c>
      <c r="C156" s="103">
        <v>139</v>
      </c>
      <c r="D156" s="81">
        <f t="shared" si="21"/>
        <v>0</v>
      </c>
      <c r="E156" s="81">
        <f t="shared" si="26"/>
        <v>0</v>
      </c>
      <c r="F156" s="81">
        <f t="shared" si="22"/>
        <v>0</v>
      </c>
      <c r="G156" s="81"/>
      <c r="H156" s="81">
        <f t="shared" si="23"/>
        <v>0</v>
      </c>
      <c r="I156" s="81">
        <f t="shared" si="18"/>
        <v>0</v>
      </c>
      <c r="J156" s="82">
        <f t="shared" si="19"/>
        <v>0</v>
      </c>
      <c r="K156" s="80"/>
      <c r="L156" s="104">
        <f t="shared" si="24"/>
        <v>0.05</v>
      </c>
    </row>
    <row r="157" spans="1:12" x14ac:dyDescent="0.25">
      <c r="A157" s="105">
        <f t="shared" si="25"/>
        <v>48457</v>
      </c>
      <c r="B157" s="102" t="str">
        <f t="shared" si="20"/>
        <v>A157</v>
      </c>
      <c r="C157" s="103">
        <v>140</v>
      </c>
      <c r="D157" s="81">
        <f t="shared" si="21"/>
        <v>0</v>
      </c>
      <c r="E157" s="81">
        <f t="shared" si="26"/>
        <v>0</v>
      </c>
      <c r="F157" s="81">
        <f t="shared" si="22"/>
        <v>0</v>
      </c>
      <c r="G157" s="81"/>
      <c r="H157" s="81">
        <f t="shared" si="23"/>
        <v>0</v>
      </c>
      <c r="I157" s="81">
        <f t="shared" si="18"/>
        <v>0</v>
      </c>
      <c r="J157" s="82">
        <f t="shared" si="19"/>
        <v>0</v>
      </c>
      <c r="K157" s="80"/>
      <c r="L157" s="104">
        <f t="shared" si="24"/>
        <v>0.05</v>
      </c>
    </row>
    <row r="158" spans="1:12" x14ac:dyDescent="0.25">
      <c r="A158" s="105">
        <f t="shared" si="25"/>
        <v>48487</v>
      </c>
      <c r="B158" s="102" t="str">
        <f t="shared" si="20"/>
        <v>A158</v>
      </c>
      <c r="C158" s="103">
        <v>141</v>
      </c>
      <c r="D158" s="81">
        <f t="shared" si="21"/>
        <v>0</v>
      </c>
      <c r="E158" s="81">
        <f t="shared" si="26"/>
        <v>0</v>
      </c>
      <c r="F158" s="81">
        <f t="shared" si="22"/>
        <v>0</v>
      </c>
      <c r="G158" s="81"/>
      <c r="H158" s="81">
        <f t="shared" si="23"/>
        <v>0</v>
      </c>
      <c r="I158" s="81">
        <f t="shared" si="18"/>
        <v>0</v>
      </c>
      <c r="J158" s="82">
        <f t="shared" si="19"/>
        <v>0</v>
      </c>
      <c r="K158" s="80"/>
      <c r="L158" s="104">
        <f t="shared" si="24"/>
        <v>0.05</v>
      </c>
    </row>
    <row r="159" spans="1:12" x14ac:dyDescent="0.25">
      <c r="A159" s="105">
        <f t="shared" si="25"/>
        <v>48518</v>
      </c>
      <c r="B159" s="102" t="str">
        <f t="shared" si="20"/>
        <v>A159</v>
      </c>
      <c r="C159" s="103">
        <v>142</v>
      </c>
      <c r="D159" s="81">
        <f t="shared" si="21"/>
        <v>0</v>
      </c>
      <c r="E159" s="81">
        <f t="shared" si="26"/>
        <v>0</v>
      </c>
      <c r="F159" s="81">
        <f t="shared" si="22"/>
        <v>0</v>
      </c>
      <c r="G159" s="81"/>
      <c r="H159" s="81">
        <f t="shared" si="23"/>
        <v>0</v>
      </c>
      <c r="I159" s="81">
        <f t="shared" si="18"/>
        <v>0</v>
      </c>
      <c r="J159" s="82">
        <f t="shared" si="19"/>
        <v>0</v>
      </c>
      <c r="K159" s="80"/>
      <c r="L159" s="104">
        <f t="shared" si="24"/>
        <v>0.05</v>
      </c>
    </row>
    <row r="160" spans="1:12" x14ac:dyDescent="0.25">
      <c r="A160" s="105">
        <f t="shared" si="25"/>
        <v>48548</v>
      </c>
      <c r="B160" s="102" t="str">
        <f t="shared" si="20"/>
        <v>A160</v>
      </c>
      <c r="C160" s="103">
        <v>143</v>
      </c>
      <c r="D160" s="81">
        <f t="shared" si="21"/>
        <v>0</v>
      </c>
      <c r="E160" s="81">
        <f t="shared" si="26"/>
        <v>0</v>
      </c>
      <c r="F160" s="81">
        <f t="shared" si="22"/>
        <v>0</v>
      </c>
      <c r="G160" s="81"/>
      <c r="H160" s="81">
        <f t="shared" si="23"/>
        <v>0</v>
      </c>
      <c r="I160" s="81">
        <f t="shared" si="18"/>
        <v>0</v>
      </c>
      <c r="J160" s="82">
        <f t="shared" si="19"/>
        <v>0</v>
      </c>
      <c r="K160" s="80"/>
      <c r="L160" s="104">
        <f t="shared" si="24"/>
        <v>0.05</v>
      </c>
    </row>
    <row r="161" spans="1:12" x14ac:dyDescent="0.25">
      <c r="A161" s="105">
        <f t="shared" si="25"/>
        <v>48579</v>
      </c>
      <c r="B161" s="102" t="str">
        <f t="shared" si="20"/>
        <v>A161</v>
      </c>
      <c r="C161" s="103">
        <v>144</v>
      </c>
      <c r="D161" s="81">
        <f t="shared" si="21"/>
        <v>0</v>
      </c>
      <c r="E161" s="81">
        <f t="shared" si="26"/>
        <v>0</v>
      </c>
      <c r="F161" s="81">
        <f t="shared" si="22"/>
        <v>0</v>
      </c>
      <c r="G161" s="81"/>
      <c r="H161" s="81">
        <f t="shared" si="23"/>
        <v>0</v>
      </c>
      <c r="I161" s="81">
        <f t="shared" si="18"/>
        <v>0</v>
      </c>
      <c r="J161" s="82">
        <f t="shared" si="19"/>
        <v>0</v>
      </c>
      <c r="K161" s="80"/>
      <c r="L161" s="104">
        <f t="shared" si="24"/>
        <v>0.05</v>
      </c>
    </row>
    <row r="162" spans="1:12" x14ac:dyDescent="0.25">
      <c r="A162" s="105">
        <f t="shared" si="25"/>
        <v>48610</v>
      </c>
      <c r="B162" s="102" t="str">
        <f t="shared" si="20"/>
        <v>A162</v>
      </c>
      <c r="C162" s="103">
        <v>145</v>
      </c>
      <c r="D162" s="81">
        <f t="shared" si="21"/>
        <v>0</v>
      </c>
      <c r="E162" s="81">
        <f t="shared" si="26"/>
        <v>0</v>
      </c>
      <c r="F162" s="81">
        <f t="shared" si="22"/>
        <v>0</v>
      </c>
      <c r="G162" s="81"/>
      <c r="H162" s="81">
        <f t="shared" si="23"/>
        <v>0</v>
      </c>
      <c r="I162" s="81">
        <f t="shared" si="18"/>
        <v>0</v>
      </c>
      <c r="J162" s="82">
        <f t="shared" si="19"/>
        <v>0</v>
      </c>
      <c r="K162" s="80"/>
      <c r="L162" s="104">
        <f t="shared" si="24"/>
        <v>0.05</v>
      </c>
    </row>
    <row r="163" spans="1:12" x14ac:dyDescent="0.25">
      <c r="A163" s="105">
        <f t="shared" si="25"/>
        <v>48638</v>
      </c>
      <c r="B163" s="102" t="str">
        <f t="shared" si="20"/>
        <v>A163</v>
      </c>
      <c r="C163" s="103">
        <v>146</v>
      </c>
      <c r="D163" s="81">
        <f t="shared" si="21"/>
        <v>0</v>
      </c>
      <c r="E163" s="81">
        <f t="shared" si="26"/>
        <v>0</v>
      </c>
      <c r="F163" s="81">
        <f t="shared" si="22"/>
        <v>0</v>
      </c>
      <c r="G163" s="81"/>
      <c r="H163" s="81">
        <f t="shared" si="23"/>
        <v>0</v>
      </c>
      <c r="I163" s="81">
        <f t="shared" si="18"/>
        <v>0</v>
      </c>
      <c r="J163" s="82">
        <f t="shared" si="19"/>
        <v>0</v>
      </c>
      <c r="K163" s="80"/>
      <c r="L163" s="104">
        <f t="shared" si="24"/>
        <v>0.05</v>
      </c>
    </row>
    <row r="164" spans="1:12" x14ac:dyDescent="0.25">
      <c r="A164" s="105">
        <f t="shared" si="25"/>
        <v>48669</v>
      </c>
      <c r="B164" s="102" t="str">
        <f t="shared" si="20"/>
        <v>A164</v>
      </c>
      <c r="C164" s="103">
        <v>147</v>
      </c>
      <c r="D164" s="81">
        <f t="shared" si="21"/>
        <v>0</v>
      </c>
      <c r="E164" s="81">
        <f t="shared" si="26"/>
        <v>0</v>
      </c>
      <c r="F164" s="81">
        <f t="shared" si="22"/>
        <v>0</v>
      </c>
      <c r="G164" s="81"/>
      <c r="H164" s="81">
        <f t="shared" si="23"/>
        <v>0</v>
      </c>
      <c r="I164" s="81">
        <f t="shared" si="18"/>
        <v>0</v>
      </c>
      <c r="J164" s="82">
        <f t="shared" si="19"/>
        <v>0</v>
      </c>
      <c r="K164" s="80"/>
      <c r="L164" s="104">
        <f t="shared" si="24"/>
        <v>0.05</v>
      </c>
    </row>
    <row r="165" spans="1:12" x14ac:dyDescent="0.25">
      <c r="A165" s="105">
        <f t="shared" si="25"/>
        <v>48699</v>
      </c>
      <c r="B165" s="102" t="str">
        <f t="shared" si="20"/>
        <v>A165</v>
      </c>
      <c r="C165" s="103">
        <v>148</v>
      </c>
      <c r="D165" s="81">
        <f t="shared" si="21"/>
        <v>0</v>
      </c>
      <c r="E165" s="81">
        <f t="shared" si="26"/>
        <v>0</v>
      </c>
      <c r="F165" s="81">
        <f t="shared" si="22"/>
        <v>0</v>
      </c>
      <c r="G165" s="81"/>
      <c r="H165" s="81">
        <f t="shared" si="23"/>
        <v>0</v>
      </c>
      <c r="I165" s="81">
        <f t="shared" si="18"/>
        <v>0</v>
      </c>
      <c r="J165" s="82">
        <f t="shared" si="19"/>
        <v>0</v>
      </c>
      <c r="K165" s="80"/>
      <c r="L165" s="104">
        <f t="shared" si="24"/>
        <v>0.05</v>
      </c>
    </row>
    <row r="166" spans="1:12" x14ac:dyDescent="0.25">
      <c r="A166" s="105">
        <f t="shared" si="25"/>
        <v>48730</v>
      </c>
      <c r="B166" s="102" t="str">
        <f t="shared" si="20"/>
        <v>A166</v>
      </c>
      <c r="C166" s="103">
        <v>149</v>
      </c>
      <c r="D166" s="81">
        <f t="shared" si="21"/>
        <v>0</v>
      </c>
      <c r="E166" s="81">
        <f t="shared" si="26"/>
        <v>0</v>
      </c>
      <c r="F166" s="81">
        <f t="shared" si="22"/>
        <v>0</v>
      </c>
      <c r="G166" s="81"/>
      <c r="H166" s="81">
        <f t="shared" si="23"/>
        <v>0</v>
      </c>
      <c r="I166" s="81">
        <f t="shared" si="18"/>
        <v>0</v>
      </c>
      <c r="J166" s="82">
        <f t="shared" si="19"/>
        <v>0</v>
      </c>
      <c r="K166" s="80"/>
      <c r="L166" s="104">
        <f t="shared" si="24"/>
        <v>0.05</v>
      </c>
    </row>
    <row r="167" spans="1:12" x14ac:dyDescent="0.25">
      <c r="A167" s="105">
        <f t="shared" si="25"/>
        <v>48760</v>
      </c>
      <c r="B167" s="102" t="str">
        <f t="shared" si="20"/>
        <v>A167</v>
      </c>
      <c r="C167" s="103">
        <v>150</v>
      </c>
      <c r="D167" s="81">
        <f t="shared" si="21"/>
        <v>0</v>
      </c>
      <c r="E167" s="81">
        <f t="shared" si="26"/>
        <v>0</v>
      </c>
      <c r="F167" s="81">
        <f t="shared" si="22"/>
        <v>0</v>
      </c>
      <c r="G167" s="81"/>
      <c r="H167" s="81">
        <f t="shared" si="23"/>
        <v>0</v>
      </c>
      <c r="I167" s="81">
        <f t="shared" si="18"/>
        <v>0</v>
      </c>
      <c r="J167" s="82">
        <f t="shared" si="19"/>
        <v>0</v>
      </c>
      <c r="K167" s="80"/>
      <c r="L167" s="104">
        <f t="shared" si="24"/>
        <v>0.05</v>
      </c>
    </row>
    <row r="168" spans="1:12" x14ac:dyDescent="0.25">
      <c r="A168" s="105">
        <f t="shared" si="25"/>
        <v>48791</v>
      </c>
      <c r="B168" s="102" t="str">
        <f t="shared" si="20"/>
        <v>A168</v>
      </c>
      <c r="C168" s="103">
        <v>151</v>
      </c>
      <c r="D168" s="81">
        <f t="shared" si="21"/>
        <v>0</v>
      </c>
      <c r="E168" s="81">
        <f t="shared" si="26"/>
        <v>0</v>
      </c>
      <c r="F168" s="81">
        <f t="shared" si="22"/>
        <v>0</v>
      </c>
      <c r="G168" s="81"/>
      <c r="H168" s="81">
        <f t="shared" si="23"/>
        <v>0</v>
      </c>
      <c r="I168" s="81">
        <f t="shared" si="18"/>
        <v>0</v>
      </c>
      <c r="J168" s="82">
        <f t="shared" si="19"/>
        <v>0</v>
      </c>
      <c r="K168" s="80"/>
      <c r="L168" s="104">
        <f t="shared" si="24"/>
        <v>0.05</v>
      </c>
    </row>
    <row r="169" spans="1:12" x14ac:dyDescent="0.25">
      <c r="A169" s="105">
        <f t="shared" si="25"/>
        <v>48822</v>
      </c>
      <c r="B169" s="102" t="str">
        <f t="shared" si="20"/>
        <v>A169</v>
      </c>
      <c r="C169" s="103">
        <v>152</v>
      </c>
      <c r="D169" s="81">
        <f t="shared" si="21"/>
        <v>0</v>
      </c>
      <c r="E169" s="81">
        <f t="shared" si="26"/>
        <v>0</v>
      </c>
      <c r="F169" s="81">
        <f t="shared" si="22"/>
        <v>0</v>
      </c>
      <c r="G169" s="81"/>
      <c r="H169" s="81">
        <f t="shared" si="23"/>
        <v>0</v>
      </c>
      <c r="I169" s="81">
        <f t="shared" si="18"/>
        <v>0</v>
      </c>
      <c r="J169" s="82">
        <f t="shared" si="19"/>
        <v>0</v>
      </c>
      <c r="K169" s="80"/>
      <c r="L169" s="104">
        <f t="shared" si="24"/>
        <v>0.05</v>
      </c>
    </row>
    <row r="170" spans="1:12" x14ac:dyDescent="0.25">
      <c r="A170" s="105">
        <f t="shared" si="25"/>
        <v>48852</v>
      </c>
      <c r="B170" s="102" t="str">
        <f t="shared" si="20"/>
        <v>A170</v>
      </c>
      <c r="C170" s="103">
        <v>153</v>
      </c>
      <c r="D170" s="81">
        <f t="shared" si="21"/>
        <v>0</v>
      </c>
      <c r="E170" s="81">
        <f t="shared" si="26"/>
        <v>0</v>
      </c>
      <c r="F170" s="81">
        <f t="shared" si="22"/>
        <v>0</v>
      </c>
      <c r="G170" s="81"/>
      <c r="H170" s="81">
        <f t="shared" si="23"/>
        <v>0</v>
      </c>
      <c r="I170" s="81">
        <f t="shared" si="18"/>
        <v>0</v>
      </c>
      <c r="J170" s="82">
        <f t="shared" si="19"/>
        <v>0</v>
      </c>
      <c r="K170" s="80"/>
      <c r="L170" s="104">
        <f t="shared" si="24"/>
        <v>0.05</v>
      </c>
    </row>
    <row r="171" spans="1:12" x14ac:dyDescent="0.25">
      <c r="A171" s="105">
        <f t="shared" si="25"/>
        <v>48883</v>
      </c>
      <c r="B171" s="102" t="str">
        <f t="shared" si="20"/>
        <v>A171</v>
      </c>
      <c r="C171" s="103">
        <v>154</v>
      </c>
      <c r="D171" s="81">
        <f t="shared" si="21"/>
        <v>0</v>
      </c>
      <c r="E171" s="81">
        <f t="shared" si="26"/>
        <v>0</v>
      </c>
      <c r="F171" s="81">
        <f t="shared" si="22"/>
        <v>0</v>
      </c>
      <c r="G171" s="81"/>
      <c r="H171" s="81">
        <f t="shared" si="23"/>
        <v>0</v>
      </c>
      <c r="I171" s="81">
        <f t="shared" si="18"/>
        <v>0</v>
      </c>
      <c r="J171" s="82">
        <f t="shared" si="19"/>
        <v>0</v>
      </c>
      <c r="K171" s="80"/>
      <c r="L171" s="104">
        <f t="shared" si="24"/>
        <v>0.05</v>
      </c>
    </row>
    <row r="172" spans="1:12" x14ac:dyDescent="0.25">
      <c r="A172" s="105">
        <f t="shared" si="25"/>
        <v>48913</v>
      </c>
      <c r="B172" s="102" t="str">
        <f t="shared" si="20"/>
        <v>A172</v>
      </c>
      <c r="C172" s="103">
        <v>155</v>
      </c>
      <c r="D172" s="81">
        <f t="shared" si="21"/>
        <v>0</v>
      </c>
      <c r="E172" s="81">
        <f t="shared" si="26"/>
        <v>0</v>
      </c>
      <c r="F172" s="81">
        <f t="shared" si="22"/>
        <v>0</v>
      </c>
      <c r="G172" s="81"/>
      <c r="H172" s="81">
        <f t="shared" si="23"/>
        <v>0</v>
      </c>
      <c r="I172" s="81">
        <f t="shared" si="18"/>
        <v>0</v>
      </c>
      <c r="J172" s="82">
        <f t="shared" si="19"/>
        <v>0</v>
      </c>
      <c r="K172" s="80"/>
      <c r="L172" s="104">
        <f t="shared" si="24"/>
        <v>0.05</v>
      </c>
    </row>
    <row r="173" spans="1:12" x14ac:dyDescent="0.25">
      <c r="A173" s="105">
        <f t="shared" si="25"/>
        <v>48944</v>
      </c>
      <c r="B173" s="102" t="str">
        <f t="shared" si="20"/>
        <v>A173</v>
      </c>
      <c r="C173" s="103">
        <v>156</v>
      </c>
      <c r="D173" s="81">
        <f t="shared" si="21"/>
        <v>0</v>
      </c>
      <c r="E173" s="81">
        <f t="shared" si="26"/>
        <v>0</v>
      </c>
      <c r="F173" s="81">
        <f t="shared" si="22"/>
        <v>0</v>
      </c>
      <c r="G173" s="81"/>
      <c r="H173" s="81">
        <f t="shared" si="23"/>
        <v>0</v>
      </c>
      <c r="I173" s="81">
        <f t="shared" si="18"/>
        <v>0</v>
      </c>
      <c r="J173" s="82">
        <f t="shared" si="19"/>
        <v>0</v>
      </c>
      <c r="K173" s="80"/>
      <c r="L173" s="104">
        <f t="shared" si="24"/>
        <v>0.05</v>
      </c>
    </row>
    <row r="174" spans="1:12" x14ac:dyDescent="0.25">
      <c r="A174" s="105">
        <f t="shared" si="25"/>
        <v>48975</v>
      </c>
      <c r="B174" s="102" t="str">
        <f t="shared" si="20"/>
        <v>A174</v>
      </c>
      <c r="C174" s="103">
        <v>157</v>
      </c>
      <c r="D174" s="81">
        <f t="shared" si="21"/>
        <v>0</v>
      </c>
      <c r="E174" s="81">
        <f t="shared" si="26"/>
        <v>0</v>
      </c>
      <c r="F174" s="81">
        <f t="shared" si="22"/>
        <v>0</v>
      </c>
      <c r="G174" s="81"/>
      <c r="H174" s="81">
        <f t="shared" si="23"/>
        <v>0</v>
      </c>
      <c r="I174" s="81">
        <f t="shared" si="18"/>
        <v>0</v>
      </c>
      <c r="J174" s="82">
        <f t="shared" si="19"/>
        <v>0</v>
      </c>
      <c r="K174" s="80"/>
      <c r="L174" s="104">
        <f t="shared" si="24"/>
        <v>0.05</v>
      </c>
    </row>
    <row r="175" spans="1:12" x14ac:dyDescent="0.25">
      <c r="A175" s="105">
        <f t="shared" si="25"/>
        <v>49003</v>
      </c>
      <c r="B175" s="102" t="str">
        <f t="shared" si="20"/>
        <v>A175</v>
      </c>
      <c r="C175" s="103">
        <v>158</v>
      </c>
      <c r="D175" s="81">
        <f t="shared" si="21"/>
        <v>0</v>
      </c>
      <c r="E175" s="81">
        <f t="shared" si="26"/>
        <v>0</v>
      </c>
      <c r="F175" s="81">
        <f t="shared" si="22"/>
        <v>0</v>
      </c>
      <c r="G175" s="81"/>
      <c r="H175" s="81">
        <f t="shared" si="23"/>
        <v>0</v>
      </c>
      <c r="I175" s="81">
        <f t="shared" si="18"/>
        <v>0</v>
      </c>
      <c r="J175" s="82">
        <f t="shared" si="19"/>
        <v>0</v>
      </c>
      <c r="K175" s="80"/>
      <c r="L175" s="104">
        <f t="shared" si="24"/>
        <v>0.05</v>
      </c>
    </row>
    <row r="176" spans="1:12" x14ac:dyDescent="0.25">
      <c r="A176" s="105">
        <f t="shared" si="25"/>
        <v>49034</v>
      </c>
      <c r="B176" s="102" t="str">
        <f t="shared" si="20"/>
        <v>A176</v>
      </c>
      <c r="C176" s="103">
        <v>159</v>
      </c>
      <c r="D176" s="81">
        <f t="shared" si="21"/>
        <v>0</v>
      </c>
      <c r="E176" s="81">
        <f t="shared" si="26"/>
        <v>0</v>
      </c>
      <c r="F176" s="81">
        <f t="shared" si="22"/>
        <v>0</v>
      </c>
      <c r="G176" s="81"/>
      <c r="H176" s="81">
        <f t="shared" si="23"/>
        <v>0</v>
      </c>
      <c r="I176" s="81">
        <f t="shared" si="18"/>
        <v>0</v>
      </c>
      <c r="J176" s="82">
        <f t="shared" si="19"/>
        <v>0</v>
      </c>
      <c r="K176" s="80"/>
      <c r="L176" s="104">
        <f t="shared" si="24"/>
        <v>0.05</v>
      </c>
    </row>
    <row r="177" spans="1:12" x14ac:dyDescent="0.25">
      <c r="A177" s="105">
        <f t="shared" si="25"/>
        <v>49064</v>
      </c>
      <c r="B177" s="102" t="str">
        <f t="shared" si="20"/>
        <v>A177</v>
      </c>
      <c r="C177" s="103">
        <v>160</v>
      </c>
      <c r="D177" s="81">
        <f t="shared" si="21"/>
        <v>0</v>
      </c>
      <c r="E177" s="81">
        <f t="shared" si="26"/>
        <v>0</v>
      </c>
      <c r="F177" s="81">
        <f t="shared" si="22"/>
        <v>0</v>
      </c>
      <c r="G177" s="81"/>
      <c r="H177" s="81">
        <f t="shared" si="23"/>
        <v>0</v>
      </c>
      <c r="I177" s="81">
        <f t="shared" si="18"/>
        <v>0</v>
      </c>
      <c r="J177" s="82">
        <f t="shared" si="19"/>
        <v>0</v>
      </c>
      <c r="K177" s="80"/>
      <c r="L177" s="104">
        <f t="shared" si="24"/>
        <v>0.05</v>
      </c>
    </row>
    <row r="178" spans="1:12" x14ac:dyDescent="0.25">
      <c r="A178" s="105">
        <f t="shared" si="25"/>
        <v>49095</v>
      </c>
      <c r="B178" s="102" t="str">
        <f t="shared" si="20"/>
        <v>A178</v>
      </c>
      <c r="C178" s="103">
        <v>161</v>
      </c>
      <c r="D178" s="81">
        <f t="shared" si="21"/>
        <v>0</v>
      </c>
      <c r="E178" s="81">
        <f t="shared" si="26"/>
        <v>0</v>
      </c>
      <c r="F178" s="81">
        <f t="shared" si="22"/>
        <v>0</v>
      </c>
      <c r="G178" s="81"/>
      <c r="H178" s="81">
        <f t="shared" si="23"/>
        <v>0</v>
      </c>
      <c r="I178" s="81">
        <f t="shared" si="18"/>
        <v>0</v>
      </c>
      <c r="J178" s="82">
        <f t="shared" si="19"/>
        <v>0</v>
      </c>
      <c r="K178" s="80"/>
      <c r="L178" s="104">
        <f t="shared" si="24"/>
        <v>0.05</v>
      </c>
    </row>
    <row r="179" spans="1:12" x14ac:dyDescent="0.25">
      <c r="A179" s="105">
        <f t="shared" si="25"/>
        <v>49125</v>
      </c>
      <c r="B179" s="102" t="str">
        <f t="shared" si="20"/>
        <v>A179</v>
      </c>
      <c r="C179" s="103">
        <v>162</v>
      </c>
      <c r="D179" s="81">
        <f t="shared" si="21"/>
        <v>0</v>
      </c>
      <c r="E179" s="81">
        <f t="shared" si="26"/>
        <v>0</v>
      </c>
      <c r="F179" s="81">
        <f t="shared" si="22"/>
        <v>0</v>
      </c>
      <c r="G179" s="81"/>
      <c r="H179" s="81">
        <f t="shared" si="23"/>
        <v>0</v>
      </c>
      <c r="I179" s="81">
        <f t="shared" si="18"/>
        <v>0</v>
      </c>
      <c r="J179" s="82">
        <f t="shared" si="19"/>
        <v>0</v>
      </c>
      <c r="K179" s="80"/>
      <c r="L179" s="104">
        <f t="shared" si="24"/>
        <v>0.05</v>
      </c>
    </row>
    <row r="180" spans="1:12" x14ac:dyDescent="0.25">
      <c r="A180" s="105">
        <f t="shared" si="25"/>
        <v>49156</v>
      </c>
      <c r="B180" s="102" t="str">
        <f t="shared" si="20"/>
        <v>A180</v>
      </c>
      <c r="C180" s="103">
        <v>163</v>
      </c>
      <c r="D180" s="81">
        <f t="shared" si="21"/>
        <v>0</v>
      </c>
      <c r="E180" s="81">
        <f t="shared" si="26"/>
        <v>0</v>
      </c>
      <c r="F180" s="81">
        <f t="shared" si="22"/>
        <v>0</v>
      </c>
      <c r="G180" s="81"/>
      <c r="H180" s="81">
        <f t="shared" si="23"/>
        <v>0</v>
      </c>
      <c r="I180" s="81">
        <f t="shared" si="18"/>
        <v>0</v>
      </c>
      <c r="J180" s="82">
        <f t="shared" si="19"/>
        <v>0</v>
      </c>
      <c r="K180" s="80"/>
      <c r="L180" s="104">
        <f t="shared" si="24"/>
        <v>0.05</v>
      </c>
    </row>
    <row r="181" spans="1:12" x14ac:dyDescent="0.25">
      <c r="A181" s="105">
        <f t="shared" si="25"/>
        <v>49187</v>
      </c>
      <c r="B181" s="102" t="str">
        <f t="shared" si="20"/>
        <v>A181</v>
      </c>
      <c r="C181" s="103">
        <v>164</v>
      </c>
      <c r="D181" s="81">
        <f t="shared" si="21"/>
        <v>0</v>
      </c>
      <c r="E181" s="81">
        <f t="shared" si="26"/>
        <v>0</v>
      </c>
      <c r="F181" s="81">
        <f t="shared" si="22"/>
        <v>0</v>
      </c>
      <c r="G181" s="81"/>
      <c r="H181" s="81">
        <f t="shared" si="23"/>
        <v>0</v>
      </c>
      <c r="I181" s="81">
        <f t="shared" si="18"/>
        <v>0</v>
      </c>
      <c r="J181" s="82">
        <f t="shared" si="19"/>
        <v>0</v>
      </c>
      <c r="K181" s="80"/>
      <c r="L181" s="104">
        <f t="shared" si="24"/>
        <v>0.05</v>
      </c>
    </row>
    <row r="182" spans="1:12" x14ac:dyDescent="0.25">
      <c r="A182" s="105">
        <f t="shared" si="25"/>
        <v>49217</v>
      </c>
      <c r="B182" s="102" t="str">
        <f t="shared" si="20"/>
        <v>A182</v>
      </c>
      <c r="C182" s="103">
        <v>165</v>
      </c>
      <c r="D182" s="81">
        <f t="shared" si="21"/>
        <v>0</v>
      </c>
      <c r="E182" s="81">
        <f t="shared" si="26"/>
        <v>0</v>
      </c>
      <c r="F182" s="81">
        <f t="shared" si="22"/>
        <v>0</v>
      </c>
      <c r="G182" s="81"/>
      <c r="H182" s="81">
        <f t="shared" si="23"/>
        <v>0</v>
      </c>
      <c r="I182" s="81">
        <f t="shared" si="18"/>
        <v>0</v>
      </c>
      <c r="J182" s="82">
        <f t="shared" si="19"/>
        <v>0</v>
      </c>
      <c r="K182" s="80"/>
      <c r="L182" s="104">
        <f t="shared" si="24"/>
        <v>0.05</v>
      </c>
    </row>
    <row r="183" spans="1:12" x14ac:dyDescent="0.25">
      <c r="A183" s="105">
        <f t="shared" si="25"/>
        <v>49248</v>
      </c>
      <c r="B183" s="102" t="str">
        <f t="shared" si="20"/>
        <v>A183</v>
      </c>
      <c r="C183" s="103">
        <v>166</v>
      </c>
      <c r="D183" s="81">
        <f t="shared" si="21"/>
        <v>0</v>
      </c>
      <c r="E183" s="81">
        <f t="shared" si="26"/>
        <v>0</v>
      </c>
      <c r="F183" s="81">
        <f t="shared" si="22"/>
        <v>0</v>
      </c>
      <c r="G183" s="81"/>
      <c r="H183" s="81">
        <f t="shared" si="23"/>
        <v>0</v>
      </c>
      <c r="I183" s="81">
        <f t="shared" si="18"/>
        <v>0</v>
      </c>
      <c r="J183" s="82">
        <f t="shared" si="19"/>
        <v>0</v>
      </c>
      <c r="K183" s="80"/>
      <c r="L183" s="104">
        <f t="shared" si="24"/>
        <v>0.05</v>
      </c>
    </row>
    <row r="184" spans="1:12" x14ac:dyDescent="0.25">
      <c r="A184" s="105">
        <f t="shared" si="25"/>
        <v>49278</v>
      </c>
      <c r="B184" s="102" t="str">
        <f t="shared" si="20"/>
        <v>A184</v>
      </c>
      <c r="C184" s="103">
        <v>167</v>
      </c>
      <c r="D184" s="81">
        <f t="shared" si="21"/>
        <v>0</v>
      </c>
      <c r="E184" s="81">
        <f t="shared" si="26"/>
        <v>0</v>
      </c>
      <c r="F184" s="81">
        <f t="shared" si="22"/>
        <v>0</v>
      </c>
      <c r="G184" s="81"/>
      <c r="H184" s="81">
        <f t="shared" si="23"/>
        <v>0</v>
      </c>
      <c r="I184" s="81">
        <f t="shared" si="18"/>
        <v>0</v>
      </c>
      <c r="J184" s="82">
        <f t="shared" si="19"/>
        <v>0</v>
      </c>
      <c r="K184" s="80"/>
      <c r="L184" s="104">
        <f t="shared" si="24"/>
        <v>0.05</v>
      </c>
    </row>
    <row r="185" spans="1:12" x14ac:dyDescent="0.25">
      <c r="A185" s="105">
        <f t="shared" si="25"/>
        <v>49309</v>
      </c>
      <c r="B185" s="102" t="str">
        <f t="shared" si="20"/>
        <v>A185</v>
      </c>
      <c r="C185" s="103">
        <v>168</v>
      </c>
      <c r="D185" s="81">
        <f t="shared" si="21"/>
        <v>0</v>
      </c>
      <c r="E185" s="81">
        <f t="shared" si="26"/>
        <v>0</v>
      </c>
      <c r="F185" s="81">
        <f t="shared" si="22"/>
        <v>0</v>
      </c>
      <c r="G185" s="81"/>
      <c r="H185" s="81">
        <f t="shared" si="23"/>
        <v>0</v>
      </c>
      <c r="I185" s="81">
        <f t="shared" si="18"/>
        <v>0</v>
      </c>
      <c r="J185" s="82">
        <f t="shared" si="19"/>
        <v>0</v>
      </c>
      <c r="K185" s="80"/>
      <c r="L185" s="104">
        <f t="shared" si="24"/>
        <v>0.05</v>
      </c>
    </row>
    <row r="186" spans="1:12" x14ac:dyDescent="0.25">
      <c r="A186" s="105">
        <f t="shared" si="25"/>
        <v>49340</v>
      </c>
      <c r="B186" s="102" t="str">
        <f t="shared" si="20"/>
        <v>A186</v>
      </c>
      <c r="C186" s="103">
        <v>169</v>
      </c>
      <c r="D186" s="81">
        <f t="shared" si="21"/>
        <v>0</v>
      </c>
      <c r="E186" s="81">
        <f t="shared" si="26"/>
        <v>0</v>
      </c>
      <c r="F186" s="81">
        <f t="shared" si="22"/>
        <v>0</v>
      </c>
      <c r="G186" s="81"/>
      <c r="H186" s="81">
        <f t="shared" si="23"/>
        <v>0</v>
      </c>
      <c r="I186" s="81">
        <f t="shared" si="18"/>
        <v>0</v>
      </c>
      <c r="J186" s="82">
        <f t="shared" si="19"/>
        <v>0</v>
      </c>
      <c r="K186" s="80"/>
      <c r="L186" s="104">
        <f t="shared" si="24"/>
        <v>0.05</v>
      </c>
    </row>
    <row r="187" spans="1:12" x14ac:dyDescent="0.25">
      <c r="A187" s="105">
        <f t="shared" si="25"/>
        <v>49368</v>
      </c>
      <c r="B187" s="102" t="str">
        <f t="shared" si="20"/>
        <v>A187</v>
      </c>
      <c r="C187" s="103">
        <v>170</v>
      </c>
      <c r="D187" s="81">
        <f t="shared" si="21"/>
        <v>0</v>
      </c>
      <c r="E187" s="81">
        <f t="shared" si="26"/>
        <v>0</v>
      </c>
      <c r="F187" s="81">
        <f t="shared" si="22"/>
        <v>0</v>
      </c>
      <c r="G187" s="81"/>
      <c r="H187" s="81">
        <f t="shared" si="23"/>
        <v>0</v>
      </c>
      <c r="I187" s="81">
        <f t="shared" si="18"/>
        <v>0</v>
      </c>
      <c r="J187" s="82">
        <f t="shared" si="19"/>
        <v>0</v>
      </c>
      <c r="K187" s="80"/>
      <c r="L187" s="104">
        <f t="shared" si="24"/>
        <v>0.05</v>
      </c>
    </row>
    <row r="188" spans="1:12" x14ac:dyDescent="0.25">
      <c r="A188" s="105">
        <f t="shared" si="25"/>
        <v>49399</v>
      </c>
      <c r="B188" s="102" t="str">
        <f t="shared" si="20"/>
        <v>A188</v>
      </c>
      <c r="C188" s="103">
        <v>171</v>
      </c>
      <c r="D188" s="81">
        <f t="shared" si="21"/>
        <v>0</v>
      </c>
      <c r="E188" s="81">
        <f t="shared" si="26"/>
        <v>0</v>
      </c>
      <c r="F188" s="81">
        <f t="shared" si="22"/>
        <v>0</v>
      </c>
      <c r="G188" s="81"/>
      <c r="H188" s="81">
        <f t="shared" si="23"/>
        <v>0</v>
      </c>
      <c r="I188" s="81">
        <f t="shared" si="18"/>
        <v>0</v>
      </c>
      <c r="J188" s="82">
        <f t="shared" si="19"/>
        <v>0</v>
      </c>
      <c r="K188" s="80"/>
      <c r="L188" s="104">
        <f t="shared" si="24"/>
        <v>0.05</v>
      </c>
    </row>
    <row r="189" spans="1:12" x14ac:dyDescent="0.25">
      <c r="A189" s="105">
        <f t="shared" si="25"/>
        <v>49429</v>
      </c>
      <c r="B189" s="102" t="str">
        <f t="shared" si="20"/>
        <v>A189</v>
      </c>
      <c r="C189" s="103">
        <v>172</v>
      </c>
      <c r="D189" s="81">
        <f t="shared" si="21"/>
        <v>0</v>
      </c>
      <c r="E189" s="81">
        <f t="shared" si="26"/>
        <v>0</v>
      </c>
      <c r="F189" s="81">
        <f t="shared" si="22"/>
        <v>0</v>
      </c>
      <c r="G189" s="81"/>
      <c r="H189" s="81">
        <f t="shared" si="23"/>
        <v>0</v>
      </c>
      <c r="I189" s="81">
        <f t="shared" si="18"/>
        <v>0</v>
      </c>
      <c r="J189" s="82">
        <f t="shared" si="19"/>
        <v>0</v>
      </c>
      <c r="K189" s="80"/>
      <c r="L189" s="104">
        <f t="shared" si="24"/>
        <v>0.05</v>
      </c>
    </row>
    <row r="190" spans="1:12" x14ac:dyDescent="0.25">
      <c r="A190" s="105">
        <f t="shared" si="25"/>
        <v>49460</v>
      </c>
      <c r="B190" s="102" t="str">
        <f t="shared" si="20"/>
        <v>A190</v>
      </c>
      <c r="C190" s="103">
        <v>173</v>
      </c>
      <c r="D190" s="81">
        <f t="shared" si="21"/>
        <v>0</v>
      </c>
      <c r="E190" s="81">
        <f t="shared" si="26"/>
        <v>0</v>
      </c>
      <c r="F190" s="81">
        <f t="shared" si="22"/>
        <v>0</v>
      </c>
      <c r="G190" s="81"/>
      <c r="H190" s="81">
        <f t="shared" si="23"/>
        <v>0</v>
      </c>
      <c r="I190" s="81">
        <f t="shared" si="18"/>
        <v>0</v>
      </c>
      <c r="J190" s="82">
        <f t="shared" si="19"/>
        <v>0</v>
      </c>
      <c r="K190" s="80"/>
      <c r="L190" s="104">
        <f t="shared" si="24"/>
        <v>0.05</v>
      </c>
    </row>
    <row r="191" spans="1:12" x14ac:dyDescent="0.25">
      <c r="A191" s="105">
        <f t="shared" si="25"/>
        <v>49490</v>
      </c>
      <c r="B191" s="102" t="str">
        <f t="shared" si="20"/>
        <v>A191</v>
      </c>
      <c r="C191" s="103">
        <v>174</v>
      </c>
      <c r="D191" s="81">
        <f t="shared" si="21"/>
        <v>0</v>
      </c>
      <c r="E191" s="81">
        <f t="shared" si="26"/>
        <v>0</v>
      </c>
      <c r="F191" s="81">
        <f t="shared" si="22"/>
        <v>0</v>
      </c>
      <c r="G191" s="81"/>
      <c r="H191" s="81">
        <f t="shared" si="23"/>
        <v>0</v>
      </c>
      <c r="I191" s="81">
        <f t="shared" si="18"/>
        <v>0</v>
      </c>
      <c r="J191" s="82">
        <f t="shared" si="19"/>
        <v>0</v>
      </c>
      <c r="K191" s="80"/>
      <c r="L191" s="104">
        <f t="shared" si="24"/>
        <v>0.05</v>
      </c>
    </row>
    <row r="192" spans="1:12" x14ac:dyDescent="0.25">
      <c r="A192" s="105">
        <f t="shared" si="25"/>
        <v>49521</v>
      </c>
      <c r="B192" s="102" t="str">
        <f t="shared" si="20"/>
        <v>A192</v>
      </c>
      <c r="C192" s="103">
        <v>175</v>
      </c>
      <c r="D192" s="81">
        <f t="shared" si="21"/>
        <v>0</v>
      </c>
      <c r="E192" s="81">
        <f t="shared" si="26"/>
        <v>0</v>
      </c>
      <c r="F192" s="81">
        <f t="shared" si="22"/>
        <v>0</v>
      </c>
      <c r="G192" s="81"/>
      <c r="H192" s="81">
        <f t="shared" si="23"/>
        <v>0</v>
      </c>
      <c r="I192" s="81">
        <f t="shared" si="18"/>
        <v>0</v>
      </c>
      <c r="J192" s="82">
        <f t="shared" si="19"/>
        <v>0</v>
      </c>
      <c r="K192" s="80"/>
      <c r="L192" s="104">
        <f t="shared" si="24"/>
        <v>0.05</v>
      </c>
    </row>
    <row r="193" spans="1:12" x14ac:dyDescent="0.25">
      <c r="A193" s="105">
        <f t="shared" si="25"/>
        <v>49552</v>
      </c>
      <c r="B193" s="102" t="str">
        <f t="shared" si="20"/>
        <v>A193</v>
      </c>
      <c r="C193" s="103">
        <v>176</v>
      </c>
      <c r="D193" s="81">
        <f t="shared" si="21"/>
        <v>0</v>
      </c>
      <c r="E193" s="81">
        <f t="shared" si="26"/>
        <v>0</v>
      </c>
      <c r="F193" s="81">
        <f t="shared" si="22"/>
        <v>0</v>
      </c>
      <c r="G193" s="81"/>
      <c r="H193" s="81">
        <f t="shared" si="23"/>
        <v>0</v>
      </c>
      <c r="I193" s="81">
        <f t="shared" si="18"/>
        <v>0</v>
      </c>
      <c r="J193" s="82">
        <f t="shared" si="19"/>
        <v>0</v>
      </c>
      <c r="K193" s="80"/>
      <c r="L193" s="104">
        <f t="shared" si="24"/>
        <v>0.05</v>
      </c>
    </row>
    <row r="194" spans="1:12" x14ac:dyDescent="0.25">
      <c r="A194" s="105">
        <f t="shared" si="25"/>
        <v>49582</v>
      </c>
      <c r="B194" s="102" t="str">
        <f t="shared" si="20"/>
        <v>A194</v>
      </c>
      <c r="C194" s="103">
        <v>177</v>
      </c>
      <c r="D194" s="81">
        <f t="shared" si="21"/>
        <v>0</v>
      </c>
      <c r="E194" s="81">
        <f t="shared" si="26"/>
        <v>0</v>
      </c>
      <c r="F194" s="81">
        <f t="shared" si="22"/>
        <v>0</v>
      </c>
      <c r="G194" s="81"/>
      <c r="H194" s="81">
        <f t="shared" si="23"/>
        <v>0</v>
      </c>
      <c r="I194" s="81">
        <f t="shared" si="18"/>
        <v>0</v>
      </c>
      <c r="J194" s="82">
        <f t="shared" si="19"/>
        <v>0</v>
      </c>
      <c r="K194" s="80"/>
      <c r="L194" s="104">
        <f t="shared" si="24"/>
        <v>0.05</v>
      </c>
    </row>
    <row r="195" spans="1:12" x14ac:dyDescent="0.25">
      <c r="A195" s="105">
        <f t="shared" si="25"/>
        <v>49613</v>
      </c>
      <c r="B195" s="102" t="str">
        <f t="shared" si="20"/>
        <v>A195</v>
      </c>
      <c r="C195" s="103">
        <v>178</v>
      </c>
      <c r="D195" s="81">
        <f t="shared" si="21"/>
        <v>0</v>
      </c>
      <c r="E195" s="81">
        <f t="shared" si="26"/>
        <v>0</v>
      </c>
      <c r="F195" s="81">
        <f t="shared" si="22"/>
        <v>0</v>
      </c>
      <c r="G195" s="81"/>
      <c r="H195" s="81">
        <f t="shared" si="23"/>
        <v>0</v>
      </c>
      <c r="I195" s="81">
        <f t="shared" si="18"/>
        <v>0</v>
      </c>
      <c r="J195" s="82">
        <f t="shared" si="19"/>
        <v>0</v>
      </c>
      <c r="K195" s="80"/>
      <c r="L195" s="104">
        <f t="shared" si="24"/>
        <v>0.05</v>
      </c>
    </row>
    <row r="196" spans="1:12" x14ac:dyDescent="0.25">
      <c r="A196" s="105">
        <f t="shared" si="25"/>
        <v>49643</v>
      </c>
      <c r="B196" s="102" t="str">
        <f t="shared" si="20"/>
        <v>A196</v>
      </c>
      <c r="C196" s="103">
        <v>179</v>
      </c>
      <c r="D196" s="81">
        <f t="shared" si="21"/>
        <v>0</v>
      </c>
      <c r="E196" s="81">
        <f t="shared" si="26"/>
        <v>0</v>
      </c>
      <c r="F196" s="81">
        <f t="shared" si="22"/>
        <v>0</v>
      </c>
      <c r="G196" s="81"/>
      <c r="H196" s="81">
        <f t="shared" si="23"/>
        <v>0</v>
      </c>
      <c r="I196" s="81">
        <f t="shared" si="18"/>
        <v>0</v>
      </c>
      <c r="J196" s="82">
        <f t="shared" si="19"/>
        <v>0</v>
      </c>
      <c r="K196" s="80"/>
      <c r="L196" s="104">
        <f t="shared" si="24"/>
        <v>0.05</v>
      </c>
    </row>
    <row r="197" spans="1:12" x14ac:dyDescent="0.25">
      <c r="A197" s="105">
        <f t="shared" si="25"/>
        <v>49674</v>
      </c>
      <c r="B197" s="102" t="str">
        <f t="shared" si="20"/>
        <v>A197</v>
      </c>
      <c r="C197" s="103">
        <v>180</v>
      </c>
      <c r="D197" s="81">
        <f t="shared" si="21"/>
        <v>0</v>
      </c>
      <c r="E197" s="81">
        <f t="shared" si="26"/>
        <v>0</v>
      </c>
      <c r="F197" s="81">
        <f t="shared" si="22"/>
        <v>0</v>
      </c>
      <c r="G197" s="81"/>
      <c r="H197" s="81">
        <f t="shared" si="23"/>
        <v>0</v>
      </c>
      <c r="I197" s="81">
        <f t="shared" si="18"/>
        <v>0</v>
      </c>
      <c r="J197" s="82">
        <f t="shared" si="19"/>
        <v>0</v>
      </c>
      <c r="K197" s="80"/>
      <c r="L197" s="104">
        <f t="shared" si="24"/>
        <v>0.05</v>
      </c>
    </row>
    <row r="198" spans="1:12" x14ac:dyDescent="0.25">
      <c r="A198" s="105">
        <f t="shared" si="25"/>
        <v>49705</v>
      </c>
      <c r="B198" s="102" t="str">
        <f t="shared" si="20"/>
        <v>A198</v>
      </c>
      <c r="C198" s="103">
        <v>181</v>
      </c>
      <c r="D198" s="81">
        <f t="shared" si="21"/>
        <v>0</v>
      </c>
      <c r="E198" s="81">
        <f t="shared" si="26"/>
        <v>0</v>
      </c>
      <c r="F198" s="81">
        <f t="shared" si="22"/>
        <v>0</v>
      </c>
      <c r="G198" s="81"/>
      <c r="H198" s="81">
        <f t="shared" si="23"/>
        <v>0</v>
      </c>
      <c r="I198" s="81">
        <f t="shared" si="18"/>
        <v>0</v>
      </c>
      <c r="J198" s="82">
        <f t="shared" si="19"/>
        <v>0</v>
      </c>
      <c r="K198" s="80"/>
      <c r="L198" s="104">
        <f t="shared" si="24"/>
        <v>0.05</v>
      </c>
    </row>
    <row r="199" spans="1:12" x14ac:dyDescent="0.25">
      <c r="A199" s="105">
        <f t="shared" si="25"/>
        <v>49734</v>
      </c>
      <c r="B199" s="102" t="str">
        <f t="shared" si="20"/>
        <v>A199</v>
      </c>
      <c r="C199" s="103">
        <v>182</v>
      </c>
      <c r="D199" s="81">
        <f t="shared" si="21"/>
        <v>0</v>
      </c>
      <c r="E199" s="81">
        <f t="shared" si="26"/>
        <v>0</v>
      </c>
      <c r="F199" s="81">
        <f t="shared" si="22"/>
        <v>0</v>
      </c>
      <c r="G199" s="81"/>
      <c r="H199" s="81">
        <f t="shared" si="23"/>
        <v>0</v>
      </c>
      <c r="I199" s="81">
        <f t="shared" si="18"/>
        <v>0</v>
      </c>
      <c r="J199" s="82">
        <f t="shared" si="19"/>
        <v>0</v>
      </c>
      <c r="K199" s="80"/>
      <c r="L199" s="104">
        <f t="shared" si="24"/>
        <v>0.05</v>
      </c>
    </row>
    <row r="200" spans="1:12" x14ac:dyDescent="0.25">
      <c r="A200" s="105">
        <f t="shared" si="25"/>
        <v>49765</v>
      </c>
      <c r="B200" s="102" t="str">
        <f t="shared" si="20"/>
        <v>A200</v>
      </c>
      <c r="C200" s="103">
        <v>183</v>
      </c>
      <c r="D200" s="81">
        <f t="shared" si="21"/>
        <v>0</v>
      </c>
      <c r="E200" s="81">
        <f t="shared" si="26"/>
        <v>0</v>
      </c>
      <c r="F200" s="81">
        <f t="shared" si="22"/>
        <v>0</v>
      </c>
      <c r="G200" s="81"/>
      <c r="H200" s="81">
        <f t="shared" si="23"/>
        <v>0</v>
      </c>
      <c r="I200" s="81">
        <f t="shared" si="18"/>
        <v>0</v>
      </c>
      <c r="J200" s="82">
        <f t="shared" si="19"/>
        <v>0</v>
      </c>
      <c r="K200" s="80"/>
      <c r="L200" s="104">
        <f t="shared" si="24"/>
        <v>0.05</v>
      </c>
    </row>
    <row r="201" spans="1:12" x14ac:dyDescent="0.25">
      <c r="A201" s="105">
        <f t="shared" si="25"/>
        <v>49795</v>
      </c>
      <c r="B201" s="102" t="str">
        <f t="shared" si="20"/>
        <v>A201</v>
      </c>
      <c r="C201" s="103">
        <v>184</v>
      </c>
      <c r="D201" s="81">
        <f t="shared" si="21"/>
        <v>0</v>
      </c>
      <c r="E201" s="81">
        <f t="shared" si="26"/>
        <v>0</v>
      </c>
      <c r="F201" s="81">
        <f t="shared" si="22"/>
        <v>0</v>
      </c>
      <c r="G201" s="81"/>
      <c r="H201" s="81">
        <f t="shared" si="23"/>
        <v>0</v>
      </c>
      <c r="I201" s="81">
        <f t="shared" si="18"/>
        <v>0</v>
      </c>
      <c r="J201" s="82">
        <f t="shared" si="19"/>
        <v>0</v>
      </c>
      <c r="K201" s="80"/>
      <c r="L201" s="104">
        <f t="shared" si="24"/>
        <v>0.05</v>
      </c>
    </row>
    <row r="202" spans="1:12" x14ac:dyDescent="0.25">
      <c r="A202" s="105">
        <f t="shared" si="25"/>
        <v>49826</v>
      </c>
      <c r="B202" s="102" t="str">
        <f t="shared" si="20"/>
        <v>A202</v>
      </c>
      <c r="C202" s="103">
        <v>185</v>
      </c>
      <c r="D202" s="81">
        <f t="shared" si="21"/>
        <v>0</v>
      </c>
      <c r="E202" s="81">
        <f t="shared" si="26"/>
        <v>0</v>
      </c>
      <c r="F202" s="81">
        <f t="shared" si="22"/>
        <v>0</v>
      </c>
      <c r="G202" s="81"/>
      <c r="H202" s="81">
        <f t="shared" si="23"/>
        <v>0</v>
      </c>
      <c r="I202" s="81">
        <f t="shared" si="18"/>
        <v>0</v>
      </c>
      <c r="J202" s="82">
        <f t="shared" si="19"/>
        <v>0</v>
      </c>
      <c r="K202" s="80"/>
      <c r="L202" s="104">
        <f t="shared" si="24"/>
        <v>0.05</v>
      </c>
    </row>
    <row r="203" spans="1:12" x14ac:dyDescent="0.25">
      <c r="A203" s="105">
        <f t="shared" si="25"/>
        <v>49856</v>
      </c>
      <c r="B203" s="102" t="str">
        <f t="shared" si="20"/>
        <v>A203</v>
      </c>
      <c r="C203" s="103">
        <v>186</v>
      </c>
      <c r="D203" s="81">
        <f t="shared" si="21"/>
        <v>0</v>
      </c>
      <c r="E203" s="81">
        <f t="shared" si="26"/>
        <v>0</v>
      </c>
      <c r="F203" s="81">
        <f t="shared" si="22"/>
        <v>0</v>
      </c>
      <c r="G203" s="81"/>
      <c r="H203" s="81">
        <f t="shared" si="23"/>
        <v>0</v>
      </c>
      <c r="I203" s="81">
        <f t="shared" si="18"/>
        <v>0</v>
      </c>
      <c r="J203" s="82">
        <f t="shared" si="19"/>
        <v>0</v>
      </c>
      <c r="K203" s="80"/>
      <c r="L203" s="104">
        <f t="shared" si="24"/>
        <v>0.05</v>
      </c>
    </row>
    <row r="204" spans="1:12" x14ac:dyDescent="0.25">
      <c r="A204" s="105">
        <f t="shared" si="25"/>
        <v>49887</v>
      </c>
      <c r="B204" s="102" t="str">
        <f t="shared" si="20"/>
        <v>A204</v>
      </c>
      <c r="C204" s="103">
        <v>187</v>
      </c>
      <c r="D204" s="81">
        <f t="shared" si="21"/>
        <v>0</v>
      </c>
      <c r="E204" s="81">
        <f t="shared" si="26"/>
        <v>0</v>
      </c>
      <c r="F204" s="81">
        <f t="shared" si="22"/>
        <v>0</v>
      </c>
      <c r="G204" s="81"/>
      <c r="H204" s="81">
        <f t="shared" si="23"/>
        <v>0</v>
      </c>
      <c r="I204" s="81">
        <f t="shared" si="18"/>
        <v>0</v>
      </c>
      <c r="J204" s="82">
        <f t="shared" si="19"/>
        <v>0</v>
      </c>
      <c r="K204" s="80"/>
      <c r="L204" s="104">
        <f t="shared" si="24"/>
        <v>0.05</v>
      </c>
    </row>
    <row r="205" spans="1:12" x14ac:dyDescent="0.25">
      <c r="A205" s="105">
        <f t="shared" si="25"/>
        <v>49918</v>
      </c>
      <c r="B205" s="102" t="str">
        <f t="shared" si="20"/>
        <v>A205</v>
      </c>
      <c r="C205" s="103">
        <v>188</v>
      </c>
      <c r="D205" s="81">
        <f t="shared" si="21"/>
        <v>0</v>
      </c>
      <c r="E205" s="81">
        <f t="shared" si="26"/>
        <v>0</v>
      </c>
      <c r="F205" s="81">
        <f t="shared" si="22"/>
        <v>0</v>
      </c>
      <c r="G205" s="81"/>
      <c r="H205" s="81">
        <f t="shared" si="23"/>
        <v>0</v>
      </c>
      <c r="I205" s="81">
        <f t="shared" si="18"/>
        <v>0</v>
      </c>
      <c r="J205" s="82">
        <f t="shared" si="19"/>
        <v>0</v>
      </c>
      <c r="K205" s="80"/>
      <c r="L205" s="104">
        <f t="shared" si="24"/>
        <v>0.05</v>
      </c>
    </row>
    <row r="206" spans="1:12" x14ac:dyDescent="0.25">
      <c r="A206" s="105">
        <f t="shared" si="25"/>
        <v>49948</v>
      </c>
      <c r="B206" s="102" t="str">
        <f t="shared" si="20"/>
        <v>A206</v>
      </c>
      <c r="C206" s="103">
        <v>189</v>
      </c>
      <c r="D206" s="81">
        <f t="shared" si="21"/>
        <v>0</v>
      </c>
      <c r="E206" s="81">
        <f t="shared" si="26"/>
        <v>0</v>
      </c>
      <c r="F206" s="81">
        <f t="shared" si="22"/>
        <v>0</v>
      </c>
      <c r="G206" s="81"/>
      <c r="H206" s="81">
        <f t="shared" si="23"/>
        <v>0</v>
      </c>
      <c r="I206" s="81">
        <f t="shared" si="18"/>
        <v>0</v>
      </c>
      <c r="J206" s="82">
        <f t="shared" si="19"/>
        <v>0</v>
      </c>
      <c r="K206" s="80"/>
      <c r="L206" s="104">
        <f t="shared" si="24"/>
        <v>0.05</v>
      </c>
    </row>
    <row r="207" spans="1:12" x14ac:dyDescent="0.25">
      <c r="A207" s="105">
        <f t="shared" si="25"/>
        <v>49979</v>
      </c>
      <c r="B207" s="102" t="str">
        <f t="shared" si="20"/>
        <v>A207</v>
      </c>
      <c r="C207" s="103">
        <v>190</v>
      </c>
      <c r="D207" s="81">
        <f t="shared" si="21"/>
        <v>0</v>
      </c>
      <c r="E207" s="81">
        <f t="shared" si="26"/>
        <v>0</v>
      </c>
      <c r="F207" s="81">
        <f t="shared" si="22"/>
        <v>0</v>
      </c>
      <c r="G207" s="81"/>
      <c r="H207" s="81">
        <f t="shared" si="23"/>
        <v>0</v>
      </c>
      <c r="I207" s="81">
        <f t="shared" si="18"/>
        <v>0</v>
      </c>
      <c r="J207" s="82">
        <f t="shared" si="19"/>
        <v>0</v>
      </c>
      <c r="K207" s="80"/>
      <c r="L207" s="104">
        <f t="shared" si="24"/>
        <v>0.05</v>
      </c>
    </row>
    <row r="208" spans="1:12" x14ac:dyDescent="0.25">
      <c r="A208" s="105">
        <f t="shared" si="25"/>
        <v>50009</v>
      </c>
      <c r="B208" s="102" t="str">
        <f t="shared" si="20"/>
        <v>A208</v>
      </c>
      <c r="C208" s="103">
        <v>191</v>
      </c>
      <c r="D208" s="81">
        <f t="shared" si="21"/>
        <v>0</v>
      </c>
      <c r="E208" s="81">
        <f t="shared" si="26"/>
        <v>0</v>
      </c>
      <c r="F208" s="81">
        <f t="shared" si="22"/>
        <v>0</v>
      </c>
      <c r="G208" s="81"/>
      <c r="H208" s="81">
        <f t="shared" si="23"/>
        <v>0</v>
      </c>
      <c r="I208" s="81">
        <f t="shared" si="18"/>
        <v>0</v>
      </c>
      <c r="J208" s="82">
        <f t="shared" si="19"/>
        <v>0</v>
      </c>
      <c r="K208" s="80"/>
      <c r="L208" s="104">
        <f t="shared" si="24"/>
        <v>0.05</v>
      </c>
    </row>
    <row r="209" spans="1:12" x14ac:dyDescent="0.25">
      <c r="A209" s="105">
        <f t="shared" si="25"/>
        <v>50040</v>
      </c>
      <c r="B209" s="102" t="str">
        <f t="shared" si="20"/>
        <v>A209</v>
      </c>
      <c r="C209" s="103">
        <v>192</v>
      </c>
      <c r="D209" s="81">
        <f t="shared" si="21"/>
        <v>0</v>
      </c>
      <c r="E209" s="81">
        <f t="shared" si="26"/>
        <v>0</v>
      </c>
      <c r="F209" s="81">
        <f t="shared" si="22"/>
        <v>0</v>
      </c>
      <c r="G209" s="81"/>
      <c r="H209" s="81">
        <f t="shared" si="23"/>
        <v>0</v>
      </c>
      <c r="I209" s="81">
        <f t="shared" si="18"/>
        <v>0</v>
      </c>
      <c r="J209" s="82">
        <f t="shared" si="19"/>
        <v>0</v>
      </c>
      <c r="K209" s="80"/>
      <c r="L209" s="104">
        <f t="shared" si="24"/>
        <v>0.05</v>
      </c>
    </row>
    <row r="210" spans="1:12" x14ac:dyDescent="0.25">
      <c r="A210" s="105">
        <f t="shared" si="25"/>
        <v>50071</v>
      </c>
      <c r="B210" s="102" t="str">
        <f t="shared" si="20"/>
        <v>A210</v>
      </c>
      <c r="C210" s="103">
        <v>193</v>
      </c>
      <c r="D210" s="81">
        <f t="shared" si="21"/>
        <v>0</v>
      </c>
      <c r="E210" s="81">
        <f t="shared" si="26"/>
        <v>0</v>
      </c>
      <c r="F210" s="81">
        <f t="shared" si="22"/>
        <v>0</v>
      </c>
      <c r="G210" s="81"/>
      <c r="H210" s="81">
        <f t="shared" si="23"/>
        <v>0</v>
      </c>
      <c r="I210" s="81">
        <f t="shared" ref="I210:I273" si="27">D210-H210</f>
        <v>0</v>
      </c>
      <c r="J210" s="82">
        <f t="shared" ref="J210:J273" si="28">I210/$D$4</f>
        <v>0</v>
      </c>
      <c r="K210" s="80"/>
      <c r="L210" s="104">
        <f t="shared" si="24"/>
        <v>0.05</v>
      </c>
    </row>
    <row r="211" spans="1:12" x14ac:dyDescent="0.25">
      <c r="A211" s="105">
        <f t="shared" si="25"/>
        <v>50099</v>
      </c>
      <c r="B211" s="102" t="str">
        <f t="shared" ref="B211:B274" si="29">"A"&amp;ROW(A211)</f>
        <v>A211</v>
      </c>
      <c r="C211" s="103">
        <v>194</v>
      </c>
      <c r="D211" s="81">
        <f t="shared" ref="D211:D274" si="30">IF(ROUND(I210,0)&gt;0,I210,0)</f>
        <v>0</v>
      </c>
      <c r="E211" s="81">
        <f t="shared" si="26"/>
        <v>0</v>
      </c>
      <c r="F211" s="81">
        <f t="shared" ref="F211:F274" si="31">IF($D$6+1-C211&lt;=0,0,IF($D$9="Beginning",(D211-E211)*L211/12,D211*L211/12))</f>
        <v>0</v>
      </c>
      <c r="G211" s="81"/>
      <c r="H211" s="81">
        <f t="shared" ref="H211:H274" si="32">IF(ROUND($D$6+1-C211,2)&lt;=0,0,E211-F211)</f>
        <v>0</v>
      </c>
      <c r="I211" s="81">
        <f t="shared" si="27"/>
        <v>0</v>
      </c>
      <c r="J211" s="82">
        <f t="shared" si="28"/>
        <v>0</v>
      </c>
      <c r="K211" s="80"/>
      <c r="L211" s="104">
        <f t="shared" ref="L211:L274" si="33">$D$5</f>
        <v>0.05</v>
      </c>
    </row>
    <row r="212" spans="1:12" x14ac:dyDescent="0.25">
      <c r="A212" s="105">
        <f t="shared" ref="A212:A275" si="34">DATE(YEAR(A211),MONTH(A211)+2,1-1)</f>
        <v>50130</v>
      </c>
      <c r="B212" s="102" t="str">
        <f t="shared" si="29"/>
        <v>A212</v>
      </c>
      <c r="C212" s="103">
        <v>195</v>
      </c>
      <c r="D212" s="81">
        <f t="shared" si="30"/>
        <v>0</v>
      </c>
      <c r="E212" s="81">
        <f t="shared" ref="E212:E275" si="35">IF($D$6+1-C212&lt;=0,0,IF($D$9="Beginning",PMT(L211/12,$D$6+1-C212,-(D211-E211),-PV(L211/12,1,0,$D$10),0),PMT(L212/12,$D$6+1-C212,-D212,$D$10,0)))</f>
        <v>0</v>
      </c>
      <c r="F212" s="81">
        <f t="shared" si="31"/>
        <v>0</v>
      </c>
      <c r="G212" s="81"/>
      <c r="H212" s="81">
        <f t="shared" si="32"/>
        <v>0</v>
      </c>
      <c r="I212" s="81">
        <f t="shared" si="27"/>
        <v>0</v>
      </c>
      <c r="J212" s="82">
        <f t="shared" si="28"/>
        <v>0</v>
      </c>
      <c r="K212" s="80"/>
      <c r="L212" s="104">
        <f t="shared" si="33"/>
        <v>0.05</v>
      </c>
    </row>
    <row r="213" spans="1:12" x14ac:dyDescent="0.25">
      <c r="A213" s="105">
        <f t="shared" si="34"/>
        <v>50160</v>
      </c>
      <c r="B213" s="102" t="str">
        <f t="shared" si="29"/>
        <v>A213</v>
      </c>
      <c r="C213" s="103">
        <v>196</v>
      </c>
      <c r="D213" s="81">
        <f t="shared" si="30"/>
        <v>0</v>
      </c>
      <c r="E213" s="81">
        <f t="shared" si="35"/>
        <v>0</v>
      </c>
      <c r="F213" s="81">
        <f t="shared" si="31"/>
        <v>0</v>
      </c>
      <c r="G213" s="81"/>
      <c r="H213" s="81">
        <f t="shared" si="32"/>
        <v>0</v>
      </c>
      <c r="I213" s="81">
        <f t="shared" si="27"/>
        <v>0</v>
      </c>
      <c r="J213" s="82">
        <f t="shared" si="28"/>
        <v>0</v>
      </c>
      <c r="K213" s="80"/>
      <c r="L213" s="104">
        <f t="shared" si="33"/>
        <v>0.05</v>
      </c>
    </row>
    <row r="214" spans="1:12" x14ac:dyDescent="0.25">
      <c r="A214" s="105">
        <f t="shared" si="34"/>
        <v>50191</v>
      </c>
      <c r="B214" s="102" t="str">
        <f t="shared" si="29"/>
        <v>A214</v>
      </c>
      <c r="C214" s="103">
        <v>197</v>
      </c>
      <c r="D214" s="81">
        <f t="shared" si="30"/>
        <v>0</v>
      </c>
      <c r="E214" s="81">
        <f t="shared" si="35"/>
        <v>0</v>
      </c>
      <c r="F214" s="81">
        <f t="shared" si="31"/>
        <v>0</v>
      </c>
      <c r="G214" s="81"/>
      <c r="H214" s="81">
        <f t="shared" si="32"/>
        <v>0</v>
      </c>
      <c r="I214" s="81">
        <f t="shared" si="27"/>
        <v>0</v>
      </c>
      <c r="J214" s="82">
        <f t="shared" si="28"/>
        <v>0</v>
      </c>
      <c r="K214" s="80"/>
      <c r="L214" s="104">
        <f t="shared" si="33"/>
        <v>0.05</v>
      </c>
    </row>
    <row r="215" spans="1:12" x14ac:dyDescent="0.25">
      <c r="A215" s="105">
        <f t="shared" si="34"/>
        <v>50221</v>
      </c>
      <c r="B215" s="102" t="str">
        <f t="shared" si="29"/>
        <v>A215</v>
      </c>
      <c r="C215" s="103">
        <v>198</v>
      </c>
      <c r="D215" s="81">
        <f t="shared" si="30"/>
        <v>0</v>
      </c>
      <c r="E215" s="81">
        <f t="shared" si="35"/>
        <v>0</v>
      </c>
      <c r="F215" s="81">
        <f t="shared" si="31"/>
        <v>0</v>
      </c>
      <c r="G215" s="81"/>
      <c r="H215" s="81">
        <f t="shared" si="32"/>
        <v>0</v>
      </c>
      <c r="I215" s="81">
        <f t="shared" si="27"/>
        <v>0</v>
      </c>
      <c r="J215" s="82">
        <f t="shared" si="28"/>
        <v>0</v>
      </c>
      <c r="K215" s="80"/>
      <c r="L215" s="104">
        <f t="shared" si="33"/>
        <v>0.05</v>
      </c>
    </row>
    <row r="216" spans="1:12" x14ac:dyDescent="0.25">
      <c r="A216" s="105">
        <f t="shared" si="34"/>
        <v>50252</v>
      </c>
      <c r="B216" s="102" t="str">
        <f t="shared" si="29"/>
        <v>A216</v>
      </c>
      <c r="C216" s="103">
        <v>199</v>
      </c>
      <c r="D216" s="81">
        <f t="shared" si="30"/>
        <v>0</v>
      </c>
      <c r="E216" s="81">
        <f t="shared" si="35"/>
        <v>0</v>
      </c>
      <c r="F216" s="81">
        <f t="shared" si="31"/>
        <v>0</v>
      </c>
      <c r="G216" s="81"/>
      <c r="H216" s="81">
        <f t="shared" si="32"/>
        <v>0</v>
      </c>
      <c r="I216" s="81">
        <f t="shared" si="27"/>
        <v>0</v>
      </c>
      <c r="J216" s="82">
        <f t="shared" si="28"/>
        <v>0</v>
      </c>
      <c r="K216" s="80"/>
      <c r="L216" s="104">
        <f t="shared" si="33"/>
        <v>0.05</v>
      </c>
    </row>
    <row r="217" spans="1:12" x14ac:dyDescent="0.25">
      <c r="A217" s="105">
        <f t="shared" si="34"/>
        <v>50283</v>
      </c>
      <c r="B217" s="102" t="str">
        <f t="shared" si="29"/>
        <v>A217</v>
      </c>
      <c r="C217" s="103">
        <v>200</v>
      </c>
      <c r="D217" s="81">
        <f t="shared" si="30"/>
        <v>0</v>
      </c>
      <c r="E217" s="81">
        <f t="shared" si="35"/>
        <v>0</v>
      </c>
      <c r="F217" s="81">
        <f t="shared" si="31"/>
        <v>0</v>
      </c>
      <c r="G217" s="81"/>
      <c r="H217" s="81">
        <f t="shared" si="32"/>
        <v>0</v>
      </c>
      <c r="I217" s="81">
        <f t="shared" si="27"/>
        <v>0</v>
      </c>
      <c r="J217" s="82">
        <f t="shared" si="28"/>
        <v>0</v>
      </c>
      <c r="K217" s="80"/>
      <c r="L217" s="104">
        <f t="shared" si="33"/>
        <v>0.05</v>
      </c>
    </row>
    <row r="218" spans="1:12" x14ac:dyDescent="0.25">
      <c r="A218" s="105">
        <f t="shared" si="34"/>
        <v>50313</v>
      </c>
      <c r="B218" s="102" t="str">
        <f t="shared" si="29"/>
        <v>A218</v>
      </c>
      <c r="C218" s="103">
        <v>201</v>
      </c>
      <c r="D218" s="81">
        <f t="shared" si="30"/>
        <v>0</v>
      </c>
      <c r="E218" s="81">
        <f t="shared" si="35"/>
        <v>0</v>
      </c>
      <c r="F218" s="81">
        <f t="shared" si="31"/>
        <v>0</v>
      </c>
      <c r="G218" s="81"/>
      <c r="H218" s="81">
        <f t="shared" si="32"/>
        <v>0</v>
      </c>
      <c r="I218" s="81">
        <f t="shared" si="27"/>
        <v>0</v>
      </c>
      <c r="J218" s="82">
        <f t="shared" si="28"/>
        <v>0</v>
      </c>
      <c r="K218" s="80"/>
      <c r="L218" s="104">
        <f t="shared" si="33"/>
        <v>0.05</v>
      </c>
    </row>
    <row r="219" spans="1:12" x14ac:dyDescent="0.25">
      <c r="A219" s="105">
        <f t="shared" si="34"/>
        <v>50344</v>
      </c>
      <c r="B219" s="102" t="str">
        <f t="shared" si="29"/>
        <v>A219</v>
      </c>
      <c r="C219" s="103">
        <v>202</v>
      </c>
      <c r="D219" s="81">
        <f t="shared" si="30"/>
        <v>0</v>
      </c>
      <c r="E219" s="81">
        <f t="shared" si="35"/>
        <v>0</v>
      </c>
      <c r="F219" s="81">
        <f t="shared" si="31"/>
        <v>0</v>
      </c>
      <c r="G219" s="81"/>
      <c r="H219" s="81">
        <f t="shared" si="32"/>
        <v>0</v>
      </c>
      <c r="I219" s="81">
        <f t="shared" si="27"/>
        <v>0</v>
      </c>
      <c r="J219" s="82">
        <f t="shared" si="28"/>
        <v>0</v>
      </c>
      <c r="K219" s="80"/>
      <c r="L219" s="104">
        <f t="shared" si="33"/>
        <v>0.05</v>
      </c>
    </row>
    <row r="220" spans="1:12" x14ac:dyDescent="0.25">
      <c r="A220" s="105">
        <f t="shared" si="34"/>
        <v>50374</v>
      </c>
      <c r="B220" s="102" t="str">
        <f t="shared" si="29"/>
        <v>A220</v>
      </c>
      <c r="C220" s="103">
        <v>203</v>
      </c>
      <c r="D220" s="81">
        <f t="shared" si="30"/>
        <v>0</v>
      </c>
      <c r="E220" s="81">
        <f t="shared" si="35"/>
        <v>0</v>
      </c>
      <c r="F220" s="81">
        <f t="shared" si="31"/>
        <v>0</v>
      </c>
      <c r="G220" s="81"/>
      <c r="H220" s="81">
        <f t="shared" si="32"/>
        <v>0</v>
      </c>
      <c r="I220" s="81">
        <f t="shared" si="27"/>
        <v>0</v>
      </c>
      <c r="J220" s="82">
        <f t="shared" si="28"/>
        <v>0</v>
      </c>
      <c r="K220" s="80"/>
      <c r="L220" s="104">
        <f t="shared" si="33"/>
        <v>0.05</v>
      </c>
    </row>
    <row r="221" spans="1:12" x14ac:dyDescent="0.25">
      <c r="A221" s="105">
        <f t="shared" si="34"/>
        <v>50405</v>
      </c>
      <c r="B221" s="102" t="str">
        <f t="shared" si="29"/>
        <v>A221</v>
      </c>
      <c r="C221" s="103">
        <v>204</v>
      </c>
      <c r="D221" s="81">
        <f t="shared" si="30"/>
        <v>0</v>
      </c>
      <c r="E221" s="81">
        <f t="shared" si="35"/>
        <v>0</v>
      </c>
      <c r="F221" s="81">
        <f t="shared" si="31"/>
        <v>0</v>
      </c>
      <c r="G221" s="81"/>
      <c r="H221" s="81">
        <f t="shared" si="32"/>
        <v>0</v>
      </c>
      <c r="I221" s="81">
        <f t="shared" si="27"/>
        <v>0</v>
      </c>
      <c r="J221" s="82">
        <f t="shared" si="28"/>
        <v>0</v>
      </c>
      <c r="K221" s="80"/>
      <c r="L221" s="104">
        <f t="shared" si="33"/>
        <v>0.05</v>
      </c>
    </row>
    <row r="222" spans="1:12" x14ac:dyDescent="0.25">
      <c r="A222" s="105">
        <f t="shared" si="34"/>
        <v>50436</v>
      </c>
      <c r="B222" s="102" t="str">
        <f t="shared" si="29"/>
        <v>A222</v>
      </c>
      <c r="C222" s="103">
        <v>205</v>
      </c>
      <c r="D222" s="81">
        <f t="shared" si="30"/>
        <v>0</v>
      </c>
      <c r="E222" s="81">
        <f t="shared" si="35"/>
        <v>0</v>
      </c>
      <c r="F222" s="81">
        <f t="shared" si="31"/>
        <v>0</v>
      </c>
      <c r="G222" s="81"/>
      <c r="H222" s="81">
        <f t="shared" si="32"/>
        <v>0</v>
      </c>
      <c r="I222" s="81">
        <f t="shared" si="27"/>
        <v>0</v>
      </c>
      <c r="J222" s="82">
        <f t="shared" si="28"/>
        <v>0</v>
      </c>
      <c r="K222" s="80"/>
      <c r="L222" s="104">
        <f t="shared" si="33"/>
        <v>0.05</v>
      </c>
    </row>
    <row r="223" spans="1:12" x14ac:dyDescent="0.25">
      <c r="A223" s="105">
        <f t="shared" si="34"/>
        <v>50464</v>
      </c>
      <c r="B223" s="102" t="str">
        <f t="shared" si="29"/>
        <v>A223</v>
      </c>
      <c r="C223" s="103">
        <v>206</v>
      </c>
      <c r="D223" s="81">
        <f t="shared" si="30"/>
        <v>0</v>
      </c>
      <c r="E223" s="81">
        <f t="shared" si="35"/>
        <v>0</v>
      </c>
      <c r="F223" s="81">
        <f t="shared" si="31"/>
        <v>0</v>
      </c>
      <c r="G223" s="81"/>
      <c r="H223" s="81">
        <f t="shared" si="32"/>
        <v>0</v>
      </c>
      <c r="I223" s="81">
        <f t="shared" si="27"/>
        <v>0</v>
      </c>
      <c r="J223" s="82">
        <f t="shared" si="28"/>
        <v>0</v>
      </c>
      <c r="K223" s="80"/>
      <c r="L223" s="104">
        <f t="shared" si="33"/>
        <v>0.05</v>
      </c>
    </row>
    <row r="224" spans="1:12" x14ac:dyDescent="0.25">
      <c r="A224" s="105">
        <f t="shared" si="34"/>
        <v>50495</v>
      </c>
      <c r="B224" s="102" t="str">
        <f t="shared" si="29"/>
        <v>A224</v>
      </c>
      <c r="C224" s="103">
        <v>207</v>
      </c>
      <c r="D224" s="81">
        <f t="shared" si="30"/>
        <v>0</v>
      </c>
      <c r="E224" s="81">
        <f t="shared" si="35"/>
        <v>0</v>
      </c>
      <c r="F224" s="81">
        <f t="shared" si="31"/>
        <v>0</v>
      </c>
      <c r="G224" s="81"/>
      <c r="H224" s="81">
        <f t="shared" si="32"/>
        <v>0</v>
      </c>
      <c r="I224" s="81">
        <f t="shared" si="27"/>
        <v>0</v>
      </c>
      <c r="J224" s="82">
        <f t="shared" si="28"/>
        <v>0</v>
      </c>
      <c r="K224" s="80"/>
      <c r="L224" s="104">
        <f t="shared" si="33"/>
        <v>0.05</v>
      </c>
    </row>
    <row r="225" spans="1:12" x14ac:dyDescent="0.25">
      <c r="A225" s="105">
        <f t="shared" si="34"/>
        <v>50525</v>
      </c>
      <c r="B225" s="102" t="str">
        <f t="shared" si="29"/>
        <v>A225</v>
      </c>
      <c r="C225" s="103">
        <v>208</v>
      </c>
      <c r="D225" s="81">
        <f t="shared" si="30"/>
        <v>0</v>
      </c>
      <c r="E225" s="81">
        <f t="shared" si="35"/>
        <v>0</v>
      </c>
      <c r="F225" s="81">
        <f t="shared" si="31"/>
        <v>0</v>
      </c>
      <c r="G225" s="81"/>
      <c r="H225" s="81">
        <f t="shared" si="32"/>
        <v>0</v>
      </c>
      <c r="I225" s="81">
        <f t="shared" si="27"/>
        <v>0</v>
      </c>
      <c r="J225" s="82">
        <f t="shared" si="28"/>
        <v>0</v>
      </c>
      <c r="K225" s="80"/>
      <c r="L225" s="104">
        <f t="shared" si="33"/>
        <v>0.05</v>
      </c>
    </row>
    <row r="226" spans="1:12" x14ac:dyDescent="0.25">
      <c r="A226" s="105">
        <f t="shared" si="34"/>
        <v>50556</v>
      </c>
      <c r="B226" s="102" t="str">
        <f t="shared" si="29"/>
        <v>A226</v>
      </c>
      <c r="C226" s="103">
        <v>209</v>
      </c>
      <c r="D226" s="81">
        <f t="shared" si="30"/>
        <v>0</v>
      </c>
      <c r="E226" s="81">
        <f t="shared" si="35"/>
        <v>0</v>
      </c>
      <c r="F226" s="81">
        <f t="shared" si="31"/>
        <v>0</v>
      </c>
      <c r="G226" s="81"/>
      <c r="H226" s="81">
        <f t="shared" si="32"/>
        <v>0</v>
      </c>
      <c r="I226" s="81">
        <f t="shared" si="27"/>
        <v>0</v>
      </c>
      <c r="J226" s="82">
        <f t="shared" si="28"/>
        <v>0</v>
      </c>
      <c r="K226" s="80"/>
      <c r="L226" s="104">
        <f t="shared" si="33"/>
        <v>0.05</v>
      </c>
    </row>
    <row r="227" spans="1:12" x14ac:dyDescent="0.25">
      <c r="A227" s="105">
        <f t="shared" si="34"/>
        <v>50586</v>
      </c>
      <c r="B227" s="102" t="str">
        <f t="shared" si="29"/>
        <v>A227</v>
      </c>
      <c r="C227" s="103">
        <v>210</v>
      </c>
      <c r="D227" s="81">
        <f t="shared" si="30"/>
        <v>0</v>
      </c>
      <c r="E227" s="81">
        <f t="shared" si="35"/>
        <v>0</v>
      </c>
      <c r="F227" s="81">
        <f t="shared" si="31"/>
        <v>0</v>
      </c>
      <c r="G227" s="81"/>
      <c r="H227" s="81">
        <f t="shared" si="32"/>
        <v>0</v>
      </c>
      <c r="I227" s="81">
        <f t="shared" si="27"/>
        <v>0</v>
      </c>
      <c r="J227" s="82">
        <f t="shared" si="28"/>
        <v>0</v>
      </c>
      <c r="K227" s="80"/>
      <c r="L227" s="104">
        <f t="shared" si="33"/>
        <v>0.05</v>
      </c>
    </row>
    <row r="228" spans="1:12" x14ac:dyDescent="0.25">
      <c r="A228" s="105">
        <f t="shared" si="34"/>
        <v>50617</v>
      </c>
      <c r="B228" s="102" t="str">
        <f t="shared" si="29"/>
        <v>A228</v>
      </c>
      <c r="C228" s="103">
        <v>211</v>
      </c>
      <c r="D228" s="81">
        <f t="shared" si="30"/>
        <v>0</v>
      </c>
      <c r="E228" s="81">
        <f t="shared" si="35"/>
        <v>0</v>
      </c>
      <c r="F228" s="81">
        <f t="shared" si="31"/>
        <v>0</v>
      </c>
      <c r="G228" s="81"/>
      <c r="H228" s="81">
        <f t="shared" si="32"/>
        <v>0</v>
      </c>
      <c r="I228" s="81">
        <f t="shared" si="27"/>
        <v>0</v>
      </c>
      <c r="J228" s="82">
        <f t="shared" si="28"/>
        <v>0</v>
      </c>
      <c r="K228" s="80"/>
      <c r="L228" s="104">
        <f t="shared" si="33"/>
        <v>0.05</v>
      </c>
    </row>
    <row r="229" spans="1:12" x14ac:dyDescent="0.25">
      <c r="A229" s="105">
        <f t="shared" si="34"/>
        <v>50648</v>
      </c>
      <c r="B229" s="102" t="str">
        <f t="shared" si="29"/>
        <v>A229</v>
      </c>
      <c r="C229" s="103">
        <v>212</v>
      </c>
      <c r="D229" s="81">
        <f t="shared" si="30"/>
        <v>0</v>
      </c>
      <c r="E229" s="81">
        <f t="shared" si="35"/>
        <v>0</v>
      </c>
      <c r="F229" s="81">
        <f t="shared" si="31"/>
        <v>0</v>
      </c>
      <c r="G229" s="81"/>
      <c r="H229" s="81">
        <f t="shared" si="32"/>
        <v>0</v>
      </c>
      <c r="I229" s="81">
        <f t="shared" si="27"/>
        <v>0</v>
      </c>
      <c r="J229" s="82">
        <f t="shared" si="28"/>
        <v>0</v>
      </c>
      <c r="K229" s="80"/>
      <c r="L229" s="104">
        <f t="shared" si="33"/>
        <v>0.05</v>
      </c>
    </row>
    <row r="230" spans="1:12" x14ac:dyDescent="0.25">
      <c r="A230" s="105">
        <f t="shared" si="34"/>
        <v>50678</v>
      </c>
      <c r="B230" s="102" t="str">
        <f t="shared" si="29"/>
        <v>A230</v>
      </c>
      <c r="C230" s="103">
        <v>213</v>
      </c>
      <c r="D230" s="81">
        <f t="shared" si="30"/>
        <v>0</v>
      </c>
      <c r="E230" s="81">
        <f t="shared" si="35"/>
        <v>0</v>
      </c>
      <c r="F230" s="81">
        <f t="shared" si="31"/>
        <v>0</v>
      </c>
      <c r="G230" s="81"/>
      <c r="H230" s="81">
        <f t="shared" si="32"/>
        <v>0</v>
      </c>
      <c r="I230" s="81">
        <f t="shared" si="27"/>
        <v>0</v>
      </c>
      <c r="J230" s="82">
        <f t="shared" si="28"/>
        <v>0</v>
      </c>
      <c r="K230" s="80"/>
      <c r="L230" s="104">
        <f t="shared" si="33"/>
        <v>0.05</v>
      </c>
    </row>
    <row r="231" spans="1:12" x14ac:dyDescent="0.25">
      <c r="A231" s="105">
        <f t="shared" si="34"/>
        <v>50709</v>
      </c>
      <c r="B231" s="102" t="str">
        <f t="shared" si="29"/>
        <v>A231</v>
      </c>
      <c r="C231" s="103">
        <v>214</v>
      </c>
      <c r="D231" s="81">
        <f t="shared" si="30"/>
        <v>0</v>
      </c>
      <c r="E231" s="81">
        <f t="shared" si="35"/>
        <v>0</v>
      </c>
      <c r="F231" s="81">
        <f t="shared" si="31"/>
        <v>0</v>
      </c>
      <c r="G231" s="81"/>
      <c r="H231" s="81">
        <f t="shared" si="32"/>
        <v>0</v>
      </c>
      <c r="I231" s="81">
        <f t="shared" si="27"/>
        <v>0</v>
      </c>
      <c r="J231" s="82">
        <f t="shared" si="28"/>
        <v>0</v>
      </c>
      <c r="K231" s="80"/>
      <c r="L231" s="104">
        <f t="shared" si="33"/>
        <v>0.05</v>
      </c>
    </row>
    <row r="232" spans="1:12" x14ac:dyDescent="0.25">
      <c r="A232" s="105">
        <f t="shared" si="34"/>
        <v>50739</v>
      </c>
      <c r="B232" s="102" t="str">
        <f t="shared" si="29"/>
        <v>A232</v>
      </c>
      <c r="C232" s="103">
        <v>215</v>
      </c>
      <c r="D232" s="81">
        <f t="shared" si="30"/>
        <v>0</v>
      </c>
      <c r="E232" s="81">
        <f t="shared" si="35"/>
        <v>0</v>
      </c>
      <c r="F232" s="81">
        <f t="shared" si="31"/>
        <v>0</v>
      </c>
      <c r="G232" s="81"/>
      <c r="H232" s="81">
        <f t="shared" si="32"/>
        <v>0</v>
      </c>
      <c r="I232" s="81">
        <f t="shared" si="27"/>
        <v>0</v>
      </c>
      <c r="J232" s="82">
        <f t="shared" si="28"/>
        <v>0</v>
      </c>
      <c r="K232" s="80"/>
      <c r="L232" s="104">
        <f t="shared" si="33"/>
        <v>0.05</v>
      </c>
    </row>
    <row r="233" spans="1:12" x14ac:dyDescent="0.25">
      <c r="A233" s="105">
        <f t="shared" si="34"/>
        <v>50770</v>
      </c>
      <c r="B233" s="102" t="str">
        <f t="shared" si="29"/>
        <v>A233</v>
      </c>
      <c r="C233" s="103">
        <v>216</v>
      </c>
      <c r="D233" s="81">
        <f t="shared" si="30"/>
        <v>0</v>
      </c>
      <c r="E233" s="81">
        <f t="shared" si="35"/>
        <v>0</v>
      </c>
      <c r="F233" s="81">
        <f t="shared" si="31"/>
        <v>0</v>
      </c>
      <c r="G233" s="81"/>
      <c r="H233" s="81">
        <f t="shared" si="32"/>
        <v>0</v>
      </c>
      <c r="I233" s="81">
        <f t="shared" si="27"/>
        <v>0</v>
      </c>
      <c r="J233" s="82">
        <f t="shared" si="28"/>
        <v>0</v>
      </c>
      <c r="K233" s="80"/>
      <c r="L233" s="104">
        <f t="shared" si="33"/>
        <v>0.05</v>
      </c>
    </row>
    <row r="234" spans="1:12" x14ac:dyDescent="0.25">
      <c r="A234" s="105">
        <f t="shared" si="34"/>
        <v>50801</v>
      </c>
      <c r="B234" s="102" t="str">
        <f t="shared" si="29"/>
        <v>A234</v>
      </c>
      <c r="C234" s="103">
        <v>217</v>
      </c>
      <c r="D234" s="81">
        <f t="shared" si="30"/>
        <v>0</v>
      </c>
      <c r="E234" s="81">
        <f t="shared" si="35"/>
        <v>0</v>
      </c>
      <c r="F234" s="81">
        <f t="shared" si="31"/>
        <v>0</v>
      </c>
      <c r="G234" s="81"/>
      <c r="H234" s="81">
        <f t="shared" si="32"/>
        <v>0</v>
      </c>
      <c r="I234" s="81">
        <f t="shared" si="27"/>
        <v>0</v>
      </c>
      <c r="J234" s="82">
        <f t="shared" si="28"/>
        <v>0</v>
      </c>
      <c r="K234" s="80"/>
      <c r="L234" s="104">
        <f t="shared" si="33"/>
        <v>0.05</v>
      </c>
    </row>
    <row r="235" spans="1:12" x14ac:dyDescent="0.25">
      <c r="A235" s="105">
        <f t="shared" si="34"/>
        <v>50829</v>
      </c>
      <c r="B235" s="102" t="str">
        <f t="shared" si="29"/>
        <v>A235</v>
      </c>
      <c r="C235" s="103">
        <v>218</v>
      </c>
      <c r="D235" s="81">
        <f t="shared" si="30"/>
        <v>0</v>
      </c>
      <c r="E235" s="81">
        <f t="shared" si="35"/>
        <v>0</v>
      </c>
      <c r="F235" s="81">
        <f t="shared" si="31"/>
        <v>0</v>
      </c>
      <c r="G235" s="81"/>
      <c r="H235" s="81">
        <f t="shared" si="32"/>
        <v>0</v>
      </c>
      <c r="I235" s="81">
        <f t="shared" si="27"/>
        <v>0</v>
      </c>
      <c r="J235" s="82">
        <f t="shared" si="28"/>
        <v>0</v>
      </c>
      <c r="K235" s="80"/>
      <c r="L235" s="104">
        <f t="shared" si="33"/>
        <v>0.05</v>
      </c>
    </row>
    <row r="236" spans="1:12" x14ac:dyDescent="0.25">
      <c r="A236" s="105">
        <f t="shared" si="34"/>
        <v>50860</v>
      </c>
      <c r="B236" s="102" t="str">
        <f t="shared" si="29"/>
        <v>A236</v>
      </c>
      <c r="C236" s="103">
        <v>219</v>
      </c>
      <c r="D236" s="81">
        <f t="shared" si="30"/>
        <v>0</v>
      </c>
      <c r="E236" s="81">
        <f t="shared" si="35"/>
        <v>0</v>
      </c>
      <c r="F236" s="81">
        <f t="shared" si="31"/>
        <v>0</v>
      </c>
      <c r="G236" s="81"/>
      <c r="H236" s="81">
        <f t="shared" si="32"/>
        <v>0</v>
      </c>
      <c r="I236" s="81">
        <f t="shared" si="27"/>
        <v>0</v>
      </c>
      <c r="J236" s="82">
        <f t="shared" si="28"/>
        <v>0</v>
      </c>
      <c r="K236" s="80"/>
      <c r="L236" s="104">
        <f t="shared" si="33"/>
        <v>0.05</v>
      </c>
    </row>
    <row r="237" spans="1:12" x14ac:dyDescent="0.25">
      <c r="A237" s="105">
        <f t="shared" si="34"/>
        <v>50890</v>
      </c>
      <c r="B237" s="102" t="str">
        <f t="shared" si="29"/>
        <v>A237</v>
      </c>
      <c r="C237" s="103">
        <v>220</v>
      </c>
      <c r="D237" s="81">
        <f t="shared" si="30"/>
        <v>0</v>
      </c>
      <c r="E237" s="81">
        <f t="shared" si="35"/>
        <v>0</v>
      </c>
      <c r="F237" s="81">
        <f t="shared" si="31"/>
        <v>0</v>
      </c>
      <c r="G237" s="81"/>
      <c r="H237" s="81">
        <f t="shared" si="32"/>
        <v>0</v>
      </c>
      <c r="I237" s="81">
        <f t="shared" si="27"/>
        <v>0</v>
      </c>
      <c r="J237" s="82">
        <f t="shared" si="28"/>
        <v>0</v>
      </c>
      <c r="K237" s="80"/>
      <c r="L237" s="104">
        <f t="shared" si="33"/>
        <v>0.05</v>
      </c>
    </row>
    <row r="238" spans="1:12" x14ac:dyDescent="0.25">
      <c r="A238" s="105">
        <f t="shared" si="34"/>
        <v>50921</v>
      </c>
      <c r="B238" s="102" t="str">
        <f t="shared" si="29"/>
        <v>A238</v>
      </c>
      <c r="C238" s="103">
        <v>221</v>
      </c>
      <c r="D238" s="81">
        <f t="shared" si="30"/>
        <v>0</v>
      </c>
      <c r="E238" s="81">
        <f t="shared" si="35"/>
        <v>0</v>
      </c>
      <c r="F238" s="81">
        <f t="shared" si="31"/>
        <v>0</v>
      </c>
      <c r="G238" s="81"/>
      <c r="H238" s="81">
        <f t="shared" si="32"/>
        <v>0</v>
      </c>
      <c r="I238" s="81">
        <f t="shared" si="27"/>
        <v>0</v>
      </c>
      <c r="J238" s="82">
        <f t="shared" si="28"/>
        <v>0</v>
      </c>
      <c r="K238" s="80"/>
      <c r="L238" s="104">
        <f t="shared" si="33"/>
        <v>0.05</v>
      </c>
    </row>
    <row r="239" spans="1:12" x14ac:dyDescent="0.25">
      <c r="A239" s="105">
        <f t="shared" si="34"/>
        <v>50951</v>
      </c>
      <c r="B239" s="102" t="str">
        <f t="shared" si="29"/>
        <v>A239</v>
      </c>
      <c r="C239" s="103">
        <v>222</v>
      </c>
      <c r="D239" s="81">
        <f t="shared" si="30"/>
        <v>0</v>
      </c>
      <c r="E239" s="81">
        <f t="shared" si="35"/>
        <v>0</v>
      </c>
      <c r="F239" s="81">
        <f t="shared" si="31"/>
        <v>0</v>
      </c>
      <c r="G239" s="81"/>
      <c r="H239" s="81">
        <f t="shared" si="32"/>
        <v>0</v>
      </c>
      <c r="I239" s="81">
        <f t="shared" si="27"/>
        <v>0</v>
      </c>
      <c r="J239" s="82">
        <f t="shared" si="28"/>
        <v>0</v>
      </c>
      <c r="K239" s="80"/>
      <c r="L239" s="104">
        <f t="shared" si="33"/>
        <v>0.05</v>
      </c>
    </row>
    <row r="240" spans="1:12" x14ac:dyDescent="0.25">
      <c r="A240" s="105">
        <f t="shared" si="34"/>
        <v>50982</v>
      </c>
      <c r="B240" s="102" t="str">
        <f t="shared" si="29"/>
        <v>A240</v>
      </c>
      <c r="C240" s="103">
        <v>223</v>
      </c>
      <c r="D240" s="81">
        <f t="shared" si="30"/>
        <v>0</v>
      </c>
      <c r="E240" s="81">
        <f t="shared" si="35"/>
        <v>0</v>
      </c>
      <c r="F240" s="81">
        <f t="shared" si="31"/>
        <v>0</v>
      </c>
      <c r="G240" s="81"/>
      <c r="H240" s="81">
        <f t="shared" si="32"/>
        <v>0</v>
      </c>
      <c r="I240" s="81">
        <f t="shared" si="27"/>
        <v>0</v>
      </c>
      <c r="J240" s="82">
        <f t="shared" si="28"/>
        <v>0</v>
      </c>
      <c r="K240" s="80"/>
      <c r="L240" s="104">
        <f t="shared" si="33"/>
        <v>0.05</v>
      </c>
    </row>
    <row r="241" spans="1:12" x14ac:dyDescent="0.25">
      <c r="A241" s="105">
        <f t="shared" si="34"/>
        <v>51013</v>
      </c>
      <c r="B241" s="102" t="str">
        <f t="shared" si="29"/>
        <v>A241</v>
      </c>
      <c r="C241" s="103">
        <v>224</v>
      </c>
      <c r="D241" s="81">
        <f t="shared" si="30"/>
        <v>0</v>
      </c>
      <c r="E241" s="81">
        <f t="shared" si="35"/>
        <v>0</v>
      </c>
      <c r="F241" s="81">
        <f t="shared" si="31"/>
        <v>0</v>
      </c>
      <c r="G241" s="81"/>
      <c r="H241" s="81">
        <f t="shared" si="32"/>
        <v>0</v>
      </c>
      <c r="I241" s="81">
        <f t="shared" si="27"/>
        <v>0</v>
      </c>
      <c r="J241" s="82">
        <f t="shared" si="28"/>
        <v>0</v>
      </c>
      <c r="K241" s="80"/>
      <c r="L241" s="104">
        <f t="shared" si="33"/>
        <v>0.05</v>
      </c>
    </row>
    <row r="242" spans="1:12" x14ac:dyDescent="0.25">
      <c r="A242" s="105">
        <f t="shared" si="34"/>
        <v>51043</v>
      </c>
      <c r="B242" s="102" t="str">
        <f t="shared" si="29"/>
        <v>A242</v>
      </c>
      <c r="C242" s="103">
        <v>225</v>
      </c>
      <c r="D242" s="81">
        <f t="shared" si="30"/>
        <v>0</v>
      </c>
      <c r="E242" s="81">
        <f t="shared" si="35"/>
        <v>0</v>
      </c>
      <c r="F242" s="81">
        <f t="shared" si="31"/>
        <v>0</v>
      </c>
      <c r="G242" s="81"/>
      <c r="H242" s="81">
        <f t="shared" si="32"/>
        <v>0</v>
      </c>
      <c r="I242" s="81">
        <f t="shared" si="27"/>
        <v>0</v>
      </c>
      <c r="J242" s="82">
        <f t="shared" si="28"/>
        <v>0</v>
      </c>
      <c r="K242" s="80"/>
      <c r="L242" s="104">
        <f t="shared" si="33"/>
        <v>0.05</v>
      </c>
    </row>
    <row r="243" spans="1:12" x14ac:dyDescent="0.25">
      <c r="A243" s="105">
        <f t="shared" si="34"/>
        <v>51074</v>
      </c>
      <c r="B243" s="102" t="str">
        <f t="shared" si="29"/>
        <v>A243</v>
      </c>
      <c r="C243" s="103">
        <v>226</v>
      </c>
      <c r="D243" s="81">
        <f t="shared" si="30"/>
        <v>0</v>
      </c>
      <c r="E243" s="81">
        <f t="shared" si="35"/>
        <v>0</v>
      </c>
      <c r="F243" s="81">
        <f t="shared" si="31"/>
        <v>0</v>
      </c>
      <c r="G243" s="81"/>
      <c r="H243" s="81">
        <f t="shared" si="32"/>
        <v>0</v>
      </c>
      <c r="I243" s="81">
        <f t="shared" si="27"/>
        <v>0</v>
      </c>
      <c r="J243" s="82">
        <f t="shared" si="28"/>
        <v>0</v>
      </c>
      <c r="K243" s="80"/>
      <c r="L243" s="104">
        <f t="shared" si="33"/>
        <v>0.05</v>
      </c>
    </row>
    <row r="244" spans="1:12" x14ac:dyDescent="0.25">
      <c r="A244" s="105">
        <f t="shared" si="34"/>
        <v>51104</v>
      </c>
      <c r="B244" s="102" t="str">
        <f t="shared" si="29"/>
        <v>A244</v>
      </c>
      <c r="C244" s="103">
        <v>227</v>
      </c>
      <c r="D244" s="81">
        <f t="shared" si="30"/>
        <v>0</v>
      </c>
      <c r="E244" s="81">
        <f t="shared" si="35"/>
        <v>0</v>
      </c>
      <c r="F244" s="81">
        <f t="shared" si="31"/>
        <v>0</v>
      </c>
      <c r="G244" s="81"/>
      <c r="H244" s="81">
        <f t="shared" si="32"/>
        <v>0</v>
      </c>
      <c r="I244" s="81">
        <f t="shared" si="27"/>
        <v>0</v>
      </c>
      <c r="J244" s="82">
        <f t="shared" si="28"/>
        <v>0</v>
      </c>
      <c r="K244" s="80"/>
      <c r="L244" s="104">
        <f t="shared" si="33"/>
        <v>0.05</v>
      </c>
    </row>
    <row r="245" spans="1:12" x14ac:dyDescent="0.25">
      <c r="A245" s="105">
        <f t="shared" si="34"/>
        <v>51135</v>
      </c>
      <c r="B245" s="102" t="str">
        <f t="shared" si="29"/>
        <v>A245</v>
      </c>
      <c r="C245" s="103">
        <v>228</v>
      </c>
      <c r="D245" s="81">
        <f t="shared" si="30"/>
        <v>0</v>
      </c>
      <c r="E245" s="81">
        <f t="shared" si="35"/>
        <v>0</v>
      </c>
      <c r="F245" s="81">
        <f t="shared" si="31"/>
        <v>0</v>
      </c>
      <c r="G245" s="81"/>
      <c r="H245" s="81">
        <f t="shared" si="32"/>
        <v>0</v>
      </c>
      <c r="I245" s="81">
        <f t="shared" si="27"/>
        <v>0</v>
      </c>
      <c r="J245" s="82">
        <f t="shared" si="28"/>
        <v>0</v>
      </c>
      <c r="K245" s="80"/>
      <c r="L245" s="104">
        <f t="shared" si="33"/>
        <v>0.05</v>
      </c>
    </row>
    <row r="246" spans="1:12" x14ac:dyDescent="0.25">
      <c r="A246" s="105">
        <f t="shared" si="34"/>
        <v>51166</v>
      </c>
      <c r="B246" s="102" t="str">
        <f t="shared" si="29"/>
        <v>A246</v>
      </c>
      <c r="C246" s="103">
        <v>229</v>
      </c>
      <c r="D246" s="81">
        <f t="shared" si="30"/>
        <v>0</v>
      </c>
      <c r="E246" s="81">
        <f t="shared" si="35"/>
        <v>0</v>
      </c>
      <c r="F246" s="81">
        <f t="shared" si="31"/>
        <v>0</v>
      </c>
      <c r="G246" s="81"/>
      <c r="H246" s="81">
        <f t="shared" si="32"/>
        <v>0</v>
      </c>
      <c r="I246" s="81">
        <f t="shared" si="27"/>
        <v>0</v>
      </c>
      <c r="J246" s="82">
        <f t="shared" si="28"/>
        <v>0</v>
      </c>
      <c r="K246" s="80"/>
      <c r="L246" s="104">
        <f t="shared" si="33"/>
        <v>0.05</v>
      </c>
    </row>
    <row r="247" spans="1:12" x14ac:dyDescent="0.25">
      <c r="A247" s="105">
        <f t="shared" si="34"/>
        <v>51195</v>
      </c>
      <c r="B247" s="102" t="str">
        <f t="shared" si="29"/>
        <v>A247</v>
      </c>
      <c r="C247" s="103">
        <v>230</v>
      </c>
      <c r="D247" s="81">
        <f t="shared" si="30"/>
        <v>0</v>
      </c>
      <c r="E247" s="81">
        <f t="shared" si="35"/>
        <v>0</v>
      </c>
      <c r="F247" s="81">
        <f t="shared" si="31"/>
        <v>0</v>
      </c>
      <c r="G247" s="81"/>
      <c r="H247" s="81">
        <f t="shared" si="32"/>
        <v>0</v>
      </c>
      <c r="I247" s="81">
        <f t="shared" si="27"/>
        <v>0</v>
      </c>
      <c r="J247" s="82">
        <f t="shared" si="28"/>
        <v>0</v>
      </c>
      <c r="K247" s="80"/>
      <c r="L247" s="104">
        <f t="shared" si="33"/>
        <v>0.05</v>
      </c>
    </row>
    <row r="248" spans="1:12" x14ac:dyDescent="0.25">
      <c r="A248" s="105">
        <f t="shared" si="34"/>
        <v>51226</v>
      </c>
      <c r="B248" s="102" t="str">
        <f t="shared" si="29"/>
        <v>A248</v>
      </c>
      <c r="C248" s="103">
        <v>231</v>
      </c>
      <c r="D248" s="81">
        <f t="shared" si="30"/>
        <v>0</v>
      </c>
      <c r="E248" s="81">
        <f t="shared" si="35"/>
        <v>0</v>
      </c>
      <c r="F248" s="81">
        <f t="shared" si="31"/>
        <v>0</v>
      </c>
      <c r="G248" s="81"/>
      <c r="H248" s="81">
        <f t="shared" si="32"/>
        <v>0</v>
      </c>
      <c r="I248" s="81">
        <f t="shared" si="27"/>
        <v>0</v>
      </c>
      <c r="J248" s="82">
        <f t="shared" si="28"/>
        <v>0</v>
      </c>
      <c r="K248" s="80"/>
      <c r="L248" s="104">
        <f t="shared" si="33"/>
        <v>0.05</v>
      </c>
    </row>
    <row r="249" spans="1:12" x14ac:dyDescent="0.25">
      <c r="A249" s="105">
        <f t="shared" si="34"/>
        <v>51256</v>
      </c>
      <c r="B249" s="102" t="str">
        <f t="shared" si="29"/>
        <v>A249</v>
      </c>
      <c r="C249" s="103">
        <v>232</v>
      </c>
      <c r="D249" s="81">
        <f t="shared" si="30"/>
        <v>0</v>
      </c>
      <c r="E249" s="81">
        <f t="shared" si="35"/>
        <v>0</v>
      </c>
      <c r="F249" s="81">
        <f t="shared" si="31"/>
        <v>0</v>
      </c>
      <c r="G249" s="81"/>
      <c r="H249" s="81">
        <f t="shared" si="32"/>
        <v>0</v>
      </c>
      <c r="I249" s="81">
        <f t="shared" si="27"/>
        <v>0</v>
      </c>
      <c r="J249" s="82">
        <f t="shared" si="28"/>
        <v>0</v>
      </c>
      <c r="K249" s="80"/>
      <c r="L249" s="104">
        <f t="shared" si="33"/>
        <v>0.05</v>
      </c>
    </row>
    <row r="250" spans="1:12" x14ac:dyDescent="0.25">
      <c r="A250" s="105">
        <f t="shared" si="34"/>
        <v>51287</v>
      </c>
      <c r="B250" s="102" t="str">
        <f t="shared" si="29"/>
        <v>A250</v>
      </c>
      <c r="C250" s="103">
        <v>233</v>
      </c>
      <c r="D250" s="81">
        <f t="shared" si="30"/>
        <v>0</v>
      </c>
      <c r="E250" s="81">
        <f t="shared" si="35"/>
        <v>0</v>
      </c>
      <c r="F250" s="81">
        <f t="shared" si="31"/>
        <v>0</v>
      </c>
      <c r="G250" s="81"/>
      <c r="H250" s="81">
        <f t="shared" si="32"/>
        <v>0</v>
      </c>
      <c r="I250" s="81">
        <f t="shared" si="27"/>
        <v>0</v>
      </c>
      <c r="J250" s="82">
        <f t="shared" si="28"/>
        <v>0</v>
      </c>
      <c r="K250" s="80"/>
      <c r="L250" s="104">
        <f t="shared" si="33"/>
        <v>0.05</v>
      </c>
    </row>
    <row r="251" spans="1:12" x14ac:dyDescent="0.25">
      <c r="A251" s="105">
        <f t="shared" si="34"/>
        <v>51317</v>
      </c>
      <c r="B251" s="102" t="str">
        <f t="shared" si="29"/>
        <v>A251</v>
      </c>
      <c r="C251" s="103">
        <v>234</v>
      </c>
      <c r="D251" s="81">
        <f t="shared" si="30"/>
        <v>0</v>
      </c>
      <c r="E251" s="81">
        <f t="shared" si="35"/>
        <v>0</v>
      </c>
      <c r="F251" s="81">
        <f t="shared" si="31"/>
        <v>0</v>
      </c>
      <c r="G251" s="81"/>
      <c r="H251" s="81">
        <f t="shared" si="32"/>
        <v>0</v>
      </c>
      <c r="I251" s="81">
        <f t="shared" si="27"/>
        <v>0</v>
      </c>
      <c r="J251" s="82">
        <f t="shared" si="28"/>
        <v>0</v>
      </c>
      <c r="K251" s="80"/>
      <c r="L251" s="104">
        <f t="shared" si="33"/>
        <v>0.05</v>
      </c>
    </row>
    <row r="252" spans="1:12" x14ac:dyDescent="0.25">
      <c r="A252" s="105">
        <f t="shared" si="34"/>
        <v>51348</v>
      </c>
      <c r="B252" s="102" t="str">
        <f t="shared" si="29"/>
        <v>A252</v>
      </c>
      <c r="C252" s="103">
        <v>235</v>
      </c>
      <c r="D252" s="81">
        <f t="shared" si="30"/>
        <v>0</v>
      </c>
      <c r="E252" s="81">
        <f t="shared" si="35"/>
        <v>0</v>
      </c>
      <c r="F252" s="81">
        <f t="shared" si="31"/>
        <v>0</v>
      </c>
      <c r="G252" s="81"/>
      <c r="H252" s="81">
        <f t="shared" si="32"/>
        <v>0</v>
      </c>
      <c r="I252" s="81">
        <f t="shared" si="27"/>
        <v>0</v>
      </c>
      <c r="J252" s="82">
        <f t="shared" si="28"/>
        <v>0</v>
      </c>
      <c r="K252" s="80"/>
      <c r="L252" s="104">
        <f t="shared" si="33"/>
        <v>0.05</v>
      </c>
    </row>
    <row r="253" spans="1:12" x14ac:dyDescent="0.25">
      <c r="A253" s="105">
        <f t="shared" si="34"/>
        <v>51379</v>
      </c>
      <c r="B253" s="102" t="str">
        <f t="shared" si="29"/>
        <v>A253</v>
      </c>
      <c r="C253" s="103">
        <v>236</v>
      </c>
      <c r="D253" s="81">
        <f t="shared" si="30"/>
        <v>0</v>
      </c>
      <c r="E253" s="81">
        <f t="shared" si="35"/>
        <v>0</v>
      </c>
      <c r="F253" s="81">
        <f t="shared" si="31"/>
        <v>0</v>
      </c>
      <c r="G253" s="81"/>
      <c r="H253" s="81">
        <f t="shared" si="32"/>
        <v>0</v>
      </c>
      <c r="I253" s="81">
        <f t="shared" si="27"/>
        <v>0</v>
      </c>
      <c r="J253" s="82">
        <f t="shared" si="28"/>
        <v>0</v>
      </c>
      <c r="K253" s="80"/>
      <c r="L253" s="104">
        <f t="shared" si="33"/>
        <v>0.05</v>
      </c>
    </row>
    <row r="254" spans="1:12" x14ac:dyDescent="0.25">
      <c r="A254" s="105">
        <f t="shared" si="34"/>
        <v>51409</v>
      </c>
      <c r="B254" s="102" t="str">
        <f t="shared" si="29"/>
        <v>A254</v>
      </c>
      <c r="C254" s="103">
        <v>237</v>
      </c>
      <c r="D254" s="81">
        <f t="shared" si="30"/>
        <v>0</v>
      </c>
      <c r="E254" s="81">
        <f t="shared" si="35"/>
        <v>0</v>
      </c>
      <c r="F254" s="81">
        <f t="shared" si="31"/>
        <v>0</v>
      </c>
      <c r="G254" s="81"/>
      <c r="H254" s="81">
        <f t="shared" si="32"/>
        <v>0</v>
      </c>
      <c r="I254" s="81">
        <f t="shared" si="27"/>
        <v>0</v>
      </c>
      <c r="J254" s="82">
        <f t="shared" si="28"/>
        <v>0</v>
      </c>
      <c r="K254" s="80"/>
      <c r="L254" s="104">
        <f t="shared" si="33"/>
        <v>0.05</v>
      </c>
    </row>
    <row r="255" spans="1:12" x14ac:dyDescent="0.25">
      <c r="A255" s="105">
        <f t="shared" si="34"/>
        <v>51440</v>
      </c>
      <c r="B255" s="102" t="str">
        <f t="shared" si="29"/>
        <v>A255</v>
      </c>
      <c r="C255" s="103">
        <v>238</v>
      </c>
      <c r="D255" s="81">
        <f t="shared" si="30"/>
        <v>0</v>
      </c>
      <c r="E255" s="81">
        <f t="shared" si="35"/>
        <v>0</v>
      </c>
      <c r="F255" s="81">
        <f t="shared" si="31"/>
        <v>0</v>
      </c>
      <c r="G255" s="81"/>
      <c r="H255" s="81">
        <f t="shared" si="32"/>
        <v>0</v>
      </c>
      <c r="I255" s="81">
        <f t="shared" si="27"/>
        <v>0</v>
      </c>
      <c r="J255" s="82">
        <f t="shared" si="28"/>
        <v>0</v>
      </c>
      <c r="K255" s="80"/>
      <c r="L255" s="104">
        <f t="shared" si="33"/>
        <v>0.05</v>
      </c>
    </row>
    <row r="256" spans="1:12" x14ac:dyDescent="0.25">
      <c r="A256" s="105">
        <f t="shared" si="34"/>
        <v>51470</v>
      </c>
      <c r="B256" s="102" t="str">
        <f t="shared" si="29"/>
        <v>A256</v>
      </c>
      <c r="C256" s="103">
        <v>239</v>
      </c>
      <c r="D256" s="81">
        <f t="shared" si="30"/>
        <v>0</v>
      </c>
      <c r="E256" s="81">
        <f t="shared" si="35"/>
        <v>0</v>
      </c>
      <c r="F256" s="81">
        <f t="shared" si="31"/>
        <v>0</v>
      </c>
      <c r="G256" s="81"/>
      <c r="H256" s="81">
        <f t="shared" si="32"/>
        <v>0</v>
      </c>
      <c r="I256" s="81">
        <f t="shared" si="27"/>
        <v>0</v>
      </c>
      <c r="J256" s="82">
        <f t="shared" si="28"/>
        <v>0</v>
      </c>
      <c r="K256" s="80"/>
      <c r="L256" s="104">
        <f t="shared" si="33"/>
        <v>0.05</v>
      </c>
    </row>
    <row r="257" spans="1:12" x14ac:dyDescent="0.25">
      <c r="A257" s="105">
        <f t="shared" si="34"/>
        <v>51501</v>
      </c>
      <c r="B257" s="102" t="str">
        <f t="shared" si="29"/>
        <v>A257</v>
      </c>
      <c r="C257" s="103">
        <v>240</v>
      </c>
      <c r="D257" s="81">
        <f t="shared" si="30"/>
        <v>0</v>
      </c>
      <c r="E257" s="81">
        <f t="shared" si="35"/>
        <v>0</v>
      </c>
      <c r="F257" s="81">
        <f t="shared" si="31"/>
        <v>0</v>
      </c>
      <c r="G257" s="81"/>
      <c r="H257" s="81">
        <f t="shared" si="32"/>
        <v>0</v>
      </c>
      <c r="I257" s="81">
        <f t="shared" si="27"/>
        <v>0</v>
      </c>
      <c r="J257" s="82">
        <f t="shared" si="28"/>
        <v>0</v>
      </c>
      <c r="K257" s="80"/>
      <c r="L257" s="104">
        <f t="shared" si="33"/>
        <v>0.05</v>
      </c>
    </row>
    <row r="258" spans="1:12" x14ac:dyDescent="0.25">
      <c r="A258" s="105">
        <f t="shared" si="34"/>
        <v>51532</v>
      </c>
      <c r="B258" s="102" t="str">
        <f t="shared" si="29"/>
        <v>A258</v>
      </c>
      <c r="C258" s="103">
        <v>241</v>
      </c>
      <c r="D258" s="81">
        <f t="shared" si="30"/>
        <v>0</v>
      </c>
      <c r="E258" s="81">
        <f t="shared" si="35"/>
        <v>0</v>
      </c>
      <c r="F258" s="81">
        <f t="shared" si="31"/>
        <v>0</v>
      </c>
      <c r="G258" s="81"/>
      <c r="H258" s="81">
        <f t="shared" si="32"/>
        <v>0</v>
      </c>
      <c r="I258" s="81">
        <f t="shared" si="27"/>
        <v>0</v>
      </c>
      <c r="J258" s="82">
        <f t="shared" si="28"/>
        <v>0</v>
      </c>
      <c r="K258" s="80"/>
      <c r="L258" s="104">
        <f t="shared" si="33"/>
        <v>0.05</v>
      </c>
    </row>
    <row r="259" spans="1:12" x14ac:dyDescent="0.25">
      <c r="A259" s="105">
        <f t="shared" si="34"/>
        <v>51560</v>
      </c>
      <c r="B259" s="102" t="str">
        <f t="shared" si="29"/>
        <v>A259</v>
      </c>
      <c r="C259" s="103">
        <v>242</v>
      </c>
      <c r="D259" s="81">
        <f t="shared" si="30"/>
        <v>0</v>
      </c>
      <c r="E259" s="81">
        <f t="shared" si="35"/>
        <v>0</v>
      </c>
      <c r="F259" s="81">
        <f t="shared" si="31"/>
        <v>0</v>
      </c>
      <c r="G259" s="81"/>
      <c r="H259" s="81">
        <f t="shared" si="32"/>
        <v>0</v>
      </c>
      <c r="I259" s="81">
        <f t="shared" si="27"/>
        <v>0</v>
      </c>
      <c r="J259" s="82">
        <f t="shared" si="28"/>
        <v>0</v>
      </c>
      <c r="K259" s="80"/>
      <c r="L259" s="104">
        <f t="shared" si="33"/>
        <v>0.05</v>
      </c>
    </row>
    <row r="260" spans="1:12" x14ac:dyDescent="0.25">
      <c r="A260" s="105">
        <f t="shared" si="34"/>
        <v>51591</v>
      </c>
      <c r="B260" s="102" t="str">
        <f t="shared" si="29"/>
        <v>A260</v>
      </c>
      <c r="C260" s="103">
        <v>243</v>
      </c>
      <c r="D260" s="81">
        <f t="shared" si="30"/>
        <v>0</v>
      </c>
      <c r="E260" s="81">
        <f t="shared" si="35"/>
        <v>0</v>
      </c>
      <c r="F260" s="81">
        <f t="shared" si="31"/>
        <v>0</v>
      </c>
      <c r="G260" s="81"/>
      <c r="H260" s="81">
        <f t="shared" si="32"/>
        <v>0</v>
      </c>
      <c r="I260" s="81">
        <f t="shared" si="27"/>
        <v>0</v>
      </c>
      <c r="J260" s="82">
        <f t="shared" si="28"/>
        <v>0</v>
      </c>
      <c r="K260" s="80"/>
      <c r="L260" s="104">
        <f t="shared" si="33"/>
        <v>0.05</v>
      </c>
    </row>
    <row r="261" spans="1:12" x14ac:dyDescent="0.25">
      <c r="A261" s="105">
        <f t="shared" si="34"/>
        <v>51621</v>
      </c>
      <c r="B261" s="102" t="str">
        <f t="shared" si="29"/>
        <v>A261</v>
      </c>
      <c r="C261" s="103">
        <v>244</v>
      </c>
      <c r="D261" s="81">
        <f t="shared" si="30"/>
        <v>0</v>
      </c>
      <c r="E261" s="81">
        <f t="shared" si="35"/>
        <v>0</v>
      </c>
      <c r="F261" s="81">
        <f t="shared" si="31"/>
        <v>0</v>
      </c>
      <c r="G261" s="81"/>
      <c r="H261" s="81">
        <f t="shared" si="32"/>
        <v>0</v>
      </c>
      <c r="I261" s="81">
        <f t="shared" si="27"/>
        <v>0</v>
      </c>
      <c r="J261" s="82">
        <f t="shared" si="28"/>
        <v>0</v>
      </c>
      <c r="K261" s="80"/>
      <c r="L261" s="104">
        <f t="shared" si="33"/>
        <v>0.05</v>
      </c>
    </row>
    <row r="262" spans="1:12" x14ac:dyDescent="0.25">
      <c r="A262" s="105">
        <f t="shared" si="34"/>
        <v>51652</v>
      </c>
      <c r="B262" s="102" t="str">
        <f t="shared" si="29"/>
        <v>A262</v>
      </c>
      <c r="C262" s="103">
        <v>245</v>
      </c>
      <c r="D262" s="81">
        <f t="shared" si="30"/>
        <v>0</v>
      </c>
      <c r="E262" s="81">
        <f t="shared" si="35"/>
        <v>0</v>
      </c>
      <c r="F262" s="81">
        <f t="shared" si="31"/>
        <v>0</v>
      </c>
      <c r="G262" s="81"/>
      <c r="H262" s="81">
        <f t="shared" si="32"/>
        <v>0</v>
      </c>
      <c r="I262" s="81">
        <f t="shared" si="27"/>
        <v>0</v>
      </c>
      <c r="J262" s="82">
        <f t="shared" si="28"/>
        <v>0</v>
      </c>
      <c r="K262" s="80"/>
      <c r="L262" s="104">
        <f t="shared" si="33"/>
        <v>0.05</v>
      </c>
    </row>
    <row r="263" spans="1:12" x14ac:dyDescent="0.25">
      <c r="A263" s="105">
        <f t="shared" si="34"/>
        <v>51682</v>
      </c>
      <c r="B263" s="102" t="str">
        <f t="shared" si="29"/>
        <v>A263</v>
      </c>
      <c r="C263" s="103">
        <v>246</v>
      </c>
      <c r="D263" s="81">
        <f t="shared" si="30"/>
        <v>0</v>
      </c>
      <c r="E263" s="81">
        <f t="shared" si="35"/>
        <v>0</v>
      </c>
      <c r="F263" s="81">
        <f t="shared" si="31"/>
        <v>0</v>
      </c>
      <c r="G263" s="81"/>
      <c r="H263" s="81">
        <f t="shared" si="32"/>
        <v>0</v>
      </c>
      <c r="I263" s="81">
        <f t="shared" si="27"/>
        <v>0</v>
      </c>
      <c r="J263" s="82">
        <f t="shared" si="28"/>
        <v>0</v>
      </c>
      <c r="K263" s="80"/>
      <c r="L263" s="104">
        <f t="shared" si="33"/>
        <v>0.05</v>
      </c>
    </row>
    <row r="264" spans="1:12" x14ac:dyDescent="0.25">
      <c r="A264" s="105">
        <f t="shared" si="34"/>
        <v>51713</v>
      </c>
      <c r="B264" s="102" t="str">
        <f t="shared" si="29"/>
        <v>A264</v>
      </c>
      <c r="C264" s="103">
        <v>247</v>
      </c>
      <c r="D264" s="81">
        <f t="shared" si="30"/>
        <v>0</v>
      </c>
      <c r="E264" s="81">
        <f t="shared" si="35"/>
        <v>0</v>
      </c>
      <c r="F264" s="81">
        <f t="shared" si="31"/>
        <v>0</v>
      </c>
      <c r="G264" s="81"/>
      <c r="H264" s="81">
        <f t="shared" si="32"/>
        <v>0</v>
      </c>
      <c r="I264" s="81">
        <f t="shared" si="27"/>
        <v>0</v>
      </c>
      <c r="J264" s="82">
        <f t="shared" si="28"/>
        <v>0</v>
      </c>
      <c r="K264" s="80"/>
      <c r="L264" s="104">
        <f t="shared" si="33"/>
        <v>0.05</v>
      </c>
    </row>
    <row r="265" spans="1:12" x14ac:dyDescent="0.25">
      <c r="A265" s="105">
        <f t="shared" si="34"/>
        <v>51744</v>
      </c>
      <c r="B265" s="102" t="str">
        <f t="shared" si="29"/>
        <v>A265</v>
      </c>
      <c r="C265" s="103">
        <v>248</v>
      </c>
      <c r="D265" s="81">
        <f t="shared" si="30"/>
        <v>0</v>
      </c>
      <c r="E265" s="81">
        <f t="shared" si="35"/>
        <v>0</v>
      </c>
      <c r="F265" s="81">
        <f t="shared" si="31"/>
        <v>0</v>
      </c>
      <c r="G265" s="81"/>
      <c r="H265" s="81">
        <f t="shared" si="32"/>
        <v>0</v>
      </c>
      <c r="I265" s="81">
        <f t="shared" si="27"/>
        <v>0</v>
      </c>
      <c r="J265" s="82">
        <f t="shared" si="28"/>
        <v>0</v>
      </c>
      <c r="K265" s="80"/>
      <c r="L265" s="104">
        <f t="shared" si="33"/>
        <v>0.05</v>
      </c>
    </row>
    <row r="266" spans="1:12" x14ac:dyDescent="0.25">
      <c r="A266" s="105">
        <f t="shared" si="34"/>
        <v>51774</v>
      </c>
      <c r="B266" s="102" t="str">
        <f t="shared" si="29"/>
        <v>A266</v>
      </c>
      <c r="C266" s="103">
        <v>249</v>
      </c>
      <c r="D266" s="81">
        <f t="shared" si="30"/>
        <v>0</v>
      </c>
      <c r="E266" s="81">
        <f t="shared" si="35"/>
        <v>0</v>
      </c>
      <c r="F266" s="81">
        <f t="shared" si="31"/>
        <v>0</v>
      </c>
      <c r="G266" s="81"/>
      <c r="H266" s="81">
        <f t="shared" si="32"/>
        <v>0</v>
      </c>
      <c r="I266" s="81">
        <f t="shared" si="27"/>
        <v>0</v>
      </c>
      <c r="J266" s="82">
        <f t="shared" si="28"/>
        <v>0</v>
      </c>
      <c r="K266" s="80"/>
      <c r="L266" s="104">
        <f t="shared" si="33"/>
        <v>0.05</v>
      </c>
    </row>
    <row r="267" spans="1:12" x14ac:dyDescent="0.25">
      <c r="A267" s="105">
        <f t="shared" si="34"/>
        <v>51805</v>
      </c>
      <c r="B267" s="102" t="str">
        <f t="shared" si="29"/>
        <v>A267</v>
      </c>
      <c r="C267" s="103">
        <v>250</v>
      </c>
      <c r="D267" s="81">
        <f t="shared" si="30"/>
        <v>0</v>
      </c>
      <c r="E267" s="81">
        <f t="shared" si="35"/>
        <v>0</v>
      </c>
      <c r="F267" s="81">
        <f t="shared" si="31"/>
        <v>0</v>
      </c>
      <c r="G267" s="81"/>
      <c r="H267" s="81">
        <f t="shared" si="32"/>
        <v>0</v>
      </c>
      <c r="I267" s="81">
        <f t="shared" si="27"/>
        <v>0</v>
      </c>
      <c r="J267" s="82">
        <f t="shared" si="28"/>
        <v>0</v>
      </c>
      <c r="K267" s="80"/>
      <c r="L267" s="104">
        <f t="shared" si="33"/>
        <v>0.05</v>
      </c>
    </row>
    <row r="268" spans="1:12" x14ac:dyDescent="0.25">
      <c r="A268" s="105">
        <f t="shared" si="34"/>
        <v>51835</v>
      </c>
      <c r="B268" s="102" t="str">
        <f t="shared" si="29"/>
        <v>A268</v>
      </c>
      <c r="C268" s="103">
        <v>251</v>
      </c>
      <c r="D268" s="81">
        <f t="shared" si="30"/>
        <v>0</v>
      </c>
      <c r="E268" s="81">
        <f t="shared" si="35"/>
        <v>0</v>
      </c>
      <c r="F268" s="81">
        <f t="shared" si="31"/>
        <v>0</v>
      </c>
      <c r="G268" s="81"/>
      <c r="H268" s="81">
        <f t="shared" si="32"/>
        <v>0</v>
      </c>
      <c r="I268" s="81">
        <f t="shared" si="27"/>
        <v>0</v>
      </c>
      <c r="J268" s="82">
        <f t="shared" si="28"/>
        <v>0</v>
      </c>
      <c r="K268" s="80"/>
      <c r="L268" s="104">
        <f t="shared" si="33"/>
        <v>0.05</v>
      </c>
    </row>
    <row r="269" spans="1:12" x14ac:dyDescent="0.25">
      <c r="A269" s="105">
        <f t="shared" si="34"/>
        <v>51866</v>
      </c>
      <c r="B269" s="102" t="str">
        <f t="shared" si="29"/>
        <v>A269</v>
      </c>
      <c r="C269" s="103">
        <v>252</v>
      </c>
      <c r="D269" s="81">
        <f t="shared" si="30"/>
        <v>0</v>
      </c>
      <c r="E269" s="81">
        <f t="shared" si="35"/>
        <v>0</v>
      </c>
      <c r="F269" s="81">
        <f t="shared" si="31"/>
        <v>0</v>
      </c>
      <c r="G269" s="81"/>
      <c r="H269" s="81">
        <f t="shared" si="32"/>
        <v>0</v>
      </c>
      <c r="I269" s="81">
        <f t="shared" si="27"/>
        <v>0</v>
      </c>
      <c r="J269" s="82">
        <f t="shared" si="28"/>
        <v>0</v>
      </c>
      <c r="K269" s="80"/>
      <c r="L269" s="104">
        <f t="shared" si="33"/>
        <v>0.05</v>
      </c>
    </row>
    <row r="270" spans="1:12" x14ac:dyDescent="0.25">
      <c r="A270" s="105">
        <f t="shared" si="34"/>
        <v>51897</v>
      </c>
      <c r="B270" s="102" t="str">
        <f t="shared" si="29"/>
        <v>A270</v>
      </c>
      <c r="C270" s="103">
        <v>253</v>
      </c>
      <c r="D270" s="81">
        <f t="shared" si="30"/>
        <v>0</v>
      </c>
      <c r="E270" s="81">
        <f t="shared" si="35"/>
        <v>0</v>
      </c>
      <c r="F270" s="81">
        <f t="shared" si="31"/>
        <v>0</v>
      </c>
      <c r="G270" s="81"/>
      <c r="H270" s="81">
        <f t="shared" si="32"/>
        <v>0</v>
      </c>
      <c r="I270" s="81">
        <f t="shared" si="27"/>
        <v>0</v>
      </c>
      <c r="J270" s="82">
        <f t="shared" si="28"/>
        <v>0</v>
      </c>
      <c r="K270" s="80"/>
      <c r="L270" s="104">
        <f t="shared" si="33"/>
        <v>0.05</v>
      </c>
    </row>
    <row r="271" spans="1:12" x14ac:dyDescent="0.25">
      <c r="A271" s="105">
        <f t="shared" si="34"/>
        <v>51925</v>
      </c>
      <c r="B271" s="102" t="str">
        <f t="shared" si="29"/>
        <v>A271</v>
      </c>
      <c r="C271" s="103">
        <v>254</v>
      </c>
      <c r="D271" s="81">
        <f t="shared" si="30"/>
        <v>0</v>
      </c>
      <c r="E271" s="81">
        <f t="shared" si="35"/>
        <v>0</v>
      </c>
      <c r="F271" s="81">
        <f t="shared" si="31"/>
        <v>0</v>
      </c>
      <c r="G271" s="81"/>
      <c r="H271" s="81">
        <f t="shared" si="32"/>
        <v>0</v>
      </c>
      <c r="I271" s="81">
        <f t="shared" si="27"/>
        <v>0</v>
      </c>
      <c r="J271" s="82">
        <f t="shared" si="28"/>
        <v>0</v>
      </c>
      <c r="K271" s="80"/>
      <c r="L271" s="104">
        <f t="shared" si="33"/>
        <v>0.05</v>
      </c>
    </row>
    <row r="272" spans="1:12" x14ac:dyDescent="0.25">
      <c r="A272" s="105">
        <f t="shared" si="34"/>
        <v>51956</v>
      </c>
      <c r="B272" s="102" t="str">
        <f t="shared" si="29"/>
        <v>A272</v>
      </c>
      <c r="C272" s="103">
        <v>255</v>
      </c>
      <c r="D272" s="81">
        <f t="shared" si="30"/>
        <v>0</v>
      </c>
      <c r="E272" s="81">
        <f t="shared" si="35"/>
        <v>0</v>
      </c>
      <c r="F272" s="81">
        <f t="shared" si="31"/>
        <v>0</v>
      </c>
      <c r="G272" s="81"/>
      <c r="H272" s="81">
        <f t="shared" si="32"/>
        <v>0</v>
      </c>
      <c r="I272" s="81">
        <f t="shared" si="27"/>
        <v>0</v>
      </c>
      <c r="J272" s="82">
        <f t="shared" si="28"/>
        <v>0</v>
      </c>
      <c r="K272" s="80"/>
      <c r="L272" s="104">
        <f t="shared" si="33"/>
        <v>0.05</v>
      </c>
    </row>
    <row r="273" spans="1:12" x14ac:dyDescent="0.25">
      <c r="A273" s="105">
        <f t="shared" si="34"/>
        <v>51986</v>
      </c>
      <c r="B273" s="102" t="str">
        <f t="shared" si="29"/>
        <v>A273</v>
      </c>
      <c r="C273" s="103">
        <v>256</v>
      </c>
      <c r="D273" s="81">
        <f t="shared" si="30"/>
        <v>0</v>
      </c>
      <c r="E273" s="81">
        <f t="shared" si="35"/>
        <v>0</v>
      </c>
      <c r="F273" s="81">
        <f t="shared" si="31"/>
        <v>0</v>
      </c>
      <c r="G273" s="81"/>
      <c r="H273" s="81">
        <f t="shared" si="32"/>
        <v>0</v>
      </c>
      <c r="I273" s="81">
        <f t="shared" si="27"/>
        <v>0</v>
      </c>
      <c r="J273" s="82">
        <f t="shared" si="28"/>
        <v>0</v>
      </c>
      <c r="K273" s="80"/>
      <c r="L273" s="104">
        <f t="shared" si="33"/>
        <v>0.05</v>
      </c>
    </row>
    <row r="274" spans="1:12" x14ac:dyDescent="0.25">
      <c r="A274" s="105">
        <f t="shared" si="34"/>
        <v>52017</v>
      </c>
      <c r="B274" s="102" t="str">
        <f t="shared" si="29"/>
        <v>A274</v>
      </c>
      <c r="C274" s="103">
        <v>257</v>
      </c>
      <c r="D274" s="81">
        <f t="shared" si="30"/>
        <v>0</v>
      </c>
      <c r="E274" s="81">
        <f t="shared" si="35"/>
        <v>0</v>
      </c>
      <c r="F274" s="81">
        <f t="shared" si="31"/>
        <v>0</v>
      </c>
      <c r="G274" s="81"/>
      <c r="H274" s="81">
        <f t="shared" si="32"/>
        <v>0</v>
      </c>
      <c r="I274" s="81">
        <f t="shared" ref="I274:I337" si="36">D274-H274</f>
        <v>0</v>
      </c>
      <c r="J274" s="82">
        <f t="shared" ref="J274:J337" si="37">I274/$D$4</f>
        <v>0</v>
      </c>
      <c r="K274" s="80"/>
      <c r="L274" s="104">
        <f t="shared" si="33"/>
        <v>0.05</v>
      </c>
    </row>
    <row r="275" spans="1:12" x14ac:dyDescent="0.25">
      <c r="A275" s="105">
        <f t="shared" si="34"/>
        <v>52047</v>
      </c>
      <c r="B275" s="102" t="str">
        <f t="shared" ref="B275:B338" si="38">"A"&amp;ROW(A275)</f>
        <v>A275</v>
      </c>
      <c r="C275" s="103">
        <v>258</v>
      </c>
      <c r="D275" s="81">
        <f t="shared" ref="D275:D338" si="39">IF(ROUND(I274,0)&gt;0,I274,0)</f>
        <v>0</v>
      </c>
      <c r="E275" s="81">
        <f t="shared" si="35"/>
        <v>0</v>
      </c>
      <c r="F275" s="81">
        <f t="shared" ref="F275:F338" si="40">IF($D$6+1-C275&lt;=0,0,IF($D$9="Beginning",(D275-E275)*L275/12,D275*L275/12))</f>
        <v>0</v>
      </c>
      <c r="G275" s="81"/>
      <c r="H275" s="81">
        <f t="shared" ref="H275:H338" si="41">IF(ROUND($D$6+1-C275,2)&lt;=0,0,E275-F275)</f>
        <v>0</v>
      </c>
      <c r="I275" s="81">
        <f t="shared" si="36"/>
        <v>0</v>
      </c>
      <c r="J275" s="82">
        <f t="shared" si="37"/>
        <v>0</v>
      </c>
      <c r="K275" s="80"/>
      <c r="L275" s="104">
        <f t="shared" ref="L275:L338" si="42">$D$5</f>
        <v>0.05</v>
      </c>
    </row>
    <row r="276" spans="1:12" x14ac:dyDescent="0.25">
      <c r="A276" s="105">
        <f t="shared" ref="A276:A339" si="43">DATE(YEAR(A275),MONTH(A275)+2,1-1)</f>
        <v>52078</v>
      </c>
      <c r="B276" s="102" t="str">
        <f t="shared" si="38"/>
        <v>A276</v>
      </c>
      <c r="C276" s="103">
        <v>259</v>
      </c>
      <c r="D276" s="81">
        <f t="shared" si="39"/>
        <v>0</v>
      </c>
      <c r="E276" s="81">
        <f t="shared" ref="E276:E339" si="44">IF($D$6+1-C276&lt;=0,0,IF($D$9="Beginning",PMT(L275/12,$D$6+1-C276,-(D275-E275),-PV(L275/12,1,0,$D$10),0),PMT(L276/12,$D$6+1-C276,-D276,$D$10,0)))</f>
        <v>0</v>
      </c>
      <c r="F276" s="81">
        <f t="shared" si="40"/>
        <v>0</v>
      </c>
      <c r="G276" s="81"/>
      <c r="H276" s="81">
        <f t="shared" si="41"/>
        <v>0</v>
      </c>
      <c r="I276" s="81">
        <f t="shared" si="36"/>
        <v>0</v>
      </c>
      <c r="J276" s="82">
        <f t="shared" si="37"/>
        <v>0</v>
      </c>
      <c r="K276" s="80"/>
      <c r="L276" s="104">
        <f t="shared" si="42"/>
        <v>0.05</v>
      </c>
    </row>
    <row r="277" spans="1:12" x14ac:dyDescent="0.25">
      <c r="A277" s="105">
        <f t="shared" si="43"/>
        <v>52109</v>
      </c>
      <c r="B277" s="102" t="str">
        <f t="shared" si="38"/>
        <v>A277</v>
      </c>
      <c r="C277" s="103">
        <v>260</v>
      </c>
      <c r="D277" s="81">
        <f t="shared" si="39"/>
        <v>0</v>
      </c>
      <c r="E277" s="81">
        <f t="shared" si="44"/>
        <v>0</v>
      </c>
      <c r="F277" s="81">
        <f t="shared" si="40"/>
        <v>0</v>
      </c>
      <c r="G277" s="81"/>
      <c r="H277" s="81">
        <f t="shared" si="41"/>
        <v>0</v>
      </c>
      <c r="I277" s="81">
        <f t="shared" si="36"/>
        <v>0</v>
      </c>
      <c r="J277" s="82">
        <f t="shared" si="37"/>
        <v>0</v>
      </c>
      <c r="K277" s="80"/>
      <c r="L277" s="104">
        <f t="shared" si="42"/>
        <v>0.05</v>
      </c>
    </row>
    <row r="278" spans="1:12" x14ac:dyDescent="0.25">
      <c r="A278" s="105">
        <f t="shared" si="43"/>
        <v>52139</v>
      </c>
      <c r="B278" s="102" t="str">
        <f t="shared" si="38"/>
        <v>A278</v>
      </c>
      <c r="C278" s="103">
        <v>261</v>
      </c>
      <c r="D278" s="81">
        <f t="shared" si="39"/>
        <v>0</v>
      </c>
      <c r="E278" s="81">
        <f t="shared" si="44"/>
        <v>0</v>
      </c>
      <c r="F278" s="81">
        <f t="shared" si="40"/>
        <v>0</v>
      </c>
      <c r="G278" s="81"/>
      <c r="H278" s="81">
        <f t="shared" si="41"/>
        <v>0</v>
      </c>
      <c r="I278" s="81">
        <f t="shared" si="36"/>
        <v>0</v>
      </c>
      <c r="J278" s="82">
        <f t="shared" si="37"/>
        <v>0</v>
      </c>
      <c r="K278" s="80"/>
      <c r="L278" s="104">
        <f t="shared" si="42"/>
        <v>0.05</v>
      </c>
    </row>
    <row r="279" spans="1:12" x14ac:dyDescent="0.25">
      <c r="A279" s="105">
        <f t="shared" si="43"/>
        <v>52170</v>
      </c>
      <c r="B279" s="102" t="str">
        <f t="shared" si="38"/>
        <v>A279</v>
      </c>
      <c r="C279" s="103">
        <v>262</v>
      </c>
      <c r="D279" s="81">
        <f t="shared" si="39"/>
        <v>0</v>
      </c>
      <c r="E279" s="81">
        <f t="shared" si="44"/>
        <v>0</v>
      </c>
      <c r="F279" s="81">
        <f t="shared" si="40"/>
        <v>0</v>
      </c>
      <c r="G279" s="81"/>
      <c r="H279" s="81">
        <f t="shared" si="41"/>
        <v>0</v>
      </c>
      <c r="I279" s="81">
        <f t="shared" si="36"/>
        <v>0</v>
      </c>
      <c r="J279" s="82">
        <f t="shared" si="37"/>
        <v>0</v>
      </c>
      <c r="K279" s="80"/>
      <c r="L279" s="104">
        <f t="shared" si="42"/>
        <v>0.05</v>
      </c>
    </row>
    <row r="280" spans="1:12" x14ac:dyDescent="0.25">
      <c r="A280" s="105">
        <f t="shared" si="43"/>
        <v>52200</v>
      </c>
      <c r="B280" s="102" t="str">
        <f t="shared" si="38"/>
        <v>A280</v>
      </c>
      <c r="C280" s="103">
        <v>263</v>
      </c>
      <c r="D280" s="81">
        <f t="shared" si="39"/>
        <v>0</v>
      </c>
      <c r="E280" s="81">
        <f t="shared" si="44"/>
        <v>0</v>
      </c>
      <c r="F280" s="81">
        <f t="shared" si="40"/>
        <v>0</v>
      </c>
      <c r="G280" s="81"/>
      <c r="H280" s="81">
        <f t="shared" si="41"/>
        <v>0</v>
      </c>
      <c r="I280" s="81">
        <f t="shared" si="36"/>
        <v>0</v>
      </c>
      <c r="J280" s="82">
        <f t="shared" si="37"/>
        <v>0</v>
      </c>
      <c r="K280" s="80"/>
      <c r="L280" s="104">
        <f t="shared" si="42"/>
        <v>0.05</v>
      </c>
    </row>
    <row r="281" spans="1:12" x14ac:dyDescent="0.25">
      <c r="A281" s="105">
        <f t="shared" si="43"/>
        <v>52231</v>
      </c>
      <c r="B281" s="102" t="str">
        <f t="shared" si="38"/>
        <v>A281</v>
      </c>
      <c r="C281" s="103">
        <v>264</v>
      </c>
      <c r="D281" s="81">
        <f t="shared" si="39"/>
        <v>0</v>
      </c>
      <c r="E281" s="81">
        <f t="shared" si="44"/>
        <v>0</v>
      </c>
      <c r="F281" s="81">
        <f t="shared" si="40"/>
        <v>0</v>
      </c>
      <c r="G281" s="81"/>
      <c r="H281" s="81">
        <f t="shared" si="41"/>
        <v>0</v>
      </c>
      <c r="I281" s="81">
        <f t="shared" si="36"/>
        <v>0</v>
      </c>
      <c r="J281" s="82">
        <f t="shared" si="37"/>
        <v>0</v>
      </c>
      <c r="K281" s="80"/>
      <c r="L281" s="104">
        <f t="shared" si="42"/>
        <v>0.05</v>
      </c>
    </row>
    <row r="282" spans="1:12" x14ac:dyDescent="0.25">
      <c r="A282" s="105">
        <f t="shared" si="43"/>
        <v>52262</v>
      </c>
      <c r="B282" s="102" t="str">
        <f t="shared" si="38"/>
        <v>A282</v>
      </c>
      <c r="C282" s="103">
        <v>265</v>
      </c>
      <c r="D282" s="81">
        <f t="shared" si="39"/>
        <v>0</v>
      </c>
      <c r="E282" s="81">
        <f t="shared" si="44"/>
        <v>0</v>
      </c>
      <c r="F282" s="81">
        <f t="shared" si="40"/>
        <v>0</v>
      </c>
      <c r="G282" s="81"/>
      <c r="H282" s="81">
        <f t="shared" si="41"/>
        <v>0</v>
      </c>
      <c r="I282" s="81">
        <f t="shared" si="36"/>
        <v>0</v>
      </c>
      <c r="J282" s="82">
        <f t="shared" si="37"/>
        <v>0</v>
      </c>
      <c r="K282" s="80"/>
      <c r="L282" s="104">
        <f t="shared" si="42"/>
        <v>0.05</v>
      </c>
    </row>
    <row r="283" spans="1:12" x14ac:dyDescent="0.25">
      <c r="A283" s="105">
        <f t="shared" si="43"/>
        <v>52290</v>
      </c>
      <c r="B283" s="102" t="str">
        <f t="shared" si="38"/>
        <v>A283</v>
      </c>
      <c r="C283" s="103">
        <v>266</v>
      </c>
      <c r="D283" s="81">
        <f t="shared" si="39"/>
        <v>0</v>
      </c>
      <c r="E283" s="81">
        <f t="shared" si="44"/>
        <v>0</v>
      </c>
      <c r="F283" s="81">
        <f t="shared" si="40"/>
        <v>0</v>
      </c>
      <c r="G283" s="81"/>
      <c r="H283" s="81">
        <f t="shared" si="41"/>
        <v>0</v>
      </c>
      <c r="I283" s="81">
        <f t="shared" si="36"/>
        <v>0</v>
      </c>
      <c r="J283" s="82">
        <f t="shared" si="37"/>
        <v>0</v>
      </c>
      <c r="K283" s="80"/>
      <c r="L283" s="104">
        <f t="shared" si="42"/>
        <v>0.05</v>
      </c>
    </row>
    <row r="284" spans="1:12" x14ac:dyDescent="0.25">
      <c r="A284" s="105">
        <f t="shared" si="43"/>
        <v>52321</v>
      </c>
      <c r="B284" s="102" t="str">
        <f t="shared" si="38"/>
        <v>A284</v>
      </c>
      <c r="C284" s="103">
        <v>267</v>
      </c>
      <c r="D284" s="81">
        <f t="shared" si="39"/>
        <v>0</v>
      </c>
      <c r="E284" s="81">
        <f t="shared" si="44"/>
        <v>0</v>
      </c>
      <c r="F284" s="81">
        <f t="shared" si="40"/>
        <v>0</v>
      </c>
      <c r="G284" s="81"/>
      <c r="H284" s="81">
        <f t="shared" si="41"/>
        <v>0</v>
      </c>
      <c r="I284" s="81">
        <f t="shared" si="36"/>
        <v>0</v>
      </c>
      <c r="J284" s="82">
        <f t="shared" si="37"/>
        <v>0</v>
      </c>
      <c r="K284" s="80"/>
      <c r="L284" s="104">
        <f t="shared" si="42"/>
        <v>0.05</v>
      </c>
    </row>
    <row r="285" spans="1:12" x14ac:dyDescent="0.25">
      <c r="A285" s="105">
        <f t="shared" si="43"/>
        <v>52351</v>
      </c>
      <c r="B285" s="102" t="str">
        <f t="shared" si="38"/>
        <v>A285</v>
      </c>
      <c r="C285" s="103">
        <v>268</v>
      </c>
      <c r="D285" s="81">
        <f t="shared" si="39"/>
        <v>0</v>
      </c>
      <c r="E285" s="81">
        <f t="shared" si="44"/>
        <v>0</v>
      </c>
      <c r="F285" s="81">
        <f t="shared" si="40"/>
        <v>0</v>
      </c>
      <c r="G285" s="81"/>
      <c r="H285" s="81">
        <f t="shared" si="41"/>
        <v>0</v>
      </c>
      <c r="I285" s="81">
        <f t="shared" si="36"/>
        <v>0</v>
      </c>
      <c r="J285" s="82">
        <f t="shared" si="37"/>
        <v>0</v>
      </c>
      <c r="K285" s="80"/>
      <c r="L285" s="104">
        <f t="shared" si="42"/>
        <v>0.05</v>
      </c>
    </row>
    <row r="286" spans="1:12" x14ac:dyDescent="0.25">
      <c r="A286" s="105">
        <f t="shared" si="43"/>
        <v>52382</v>
      </c>
      <c r="B286" s="102" t="str">
        <f t="shared" si="38"/>
        <v>A286</v>
      </c>
      <c r="C286" s="103">
        <v>269</v>
      </c>
      <c r="D286" s="81">
        <f t="shared" si="39"/>
        <v>0</v>
      </c>
      <c r="E286" s="81">
        <f t="shared" si="44"/>
        <v>0</v>
      </c>
      <c r="F286" s="81">
        <f t="shared" si="40"/>
        <v>0</v>
      </c>
      <c r="G286" s="81"/>
      <c r="H286" s="81">
        <f t="shared" si="41"/>
        <v>0</v>
      </c>
      <c r="I286" s="81">
        <f t="shared" si="36"/>
        <v>0</v>
      </c>
      <c r="J286" s="82">
        <f t="shared" si="37"/>
        <v>0</v>
      </c>
      <c r="K286" s="80"/>
      <c r="L286" s="104">
        <f t="shared" si="42"/>
        <v>0.05</v>
      </c>
    </row>
    <row r="287" spans="1:12" x14ac:dyDescent="0.25">
      <c r="A287" s="105">
        <f t="shared" si="43"/>
        <v>52412</v>
      </c>
      <c r="B287" s="102" t="str">
        <f t="shared" si="38"/>
        <v>A287</v>
      </c>
      <c r="C287" s="103">
        <v>270</v>
      </c>
      <c r="D287" s="81">
        <f t="shared" si="39"/>
        <v>0</v>
      </c>
      <c r="E287" s="81">
        <f t="shared" si="44"/>
        <v>0</v>
      </c>
      <c r="F287" s="81">
        <f t="shared" si="40"/>
        <v>0</v>
      </c>
      <c r="G287" s="81"/>
      <c r="H287" s="81">
        <f t="shared" si="41"/>
        <v>0</v>
      </c>
      <c r="I287" s="81">
        <f t="shared" si="36"/>
        <v>0</v>
      </c>
      <c r="J287" s="82">
        <f t="shared" si="37"/>
        <v>0</v>
      </c>
      <c r="K287" s="80"/>
      <c r="L287" s="104">
        <f t="shared" si="42"/>
        <v>0.05</v>
      </c>
    </row>
    <row r="288" spans="1:12" x14ac:dyDescent="0.25">
      <c r="A288" s="105">
        <f t="shared" si="43"/>
        <v>52443</v>
      </c>
      <c r="B288" s="102" t="str">
        <f t="shared" si="38"/>
        <v>A288</v>
      </c>
      <c r="C288" s="103">
        <v>271</v>
      </c>
      <c r="D288" s="81">
        <f t="shared" si="39"/>
        <v>0</v>
      </c>
      <c r="E288" s="81">
        <f t="shared" si="44"/>
        <v>0</v>
      </c>
      <c r="F288" s="81">
        <f t="shared" si="40"/>
        <v>0</v>
      </c>
      <c r="G288" s="81"/>
      <c r="H288" s="81">
        <f t="shared" si="41"/>
        <v>0</v>
      </c>
      <c r="I288" s="81">
        <f t="shared" si="36"/>
        <v>0</v>
      </c>
      <c r="J288" s="82">
        <f t="shared" si="37"/>
        <v>0</v>
      </c>
      <c r="K288" s="80"/>
      <c r="L288" s="104">
        <f t="shared" si="42"/>
        <v>0.05</v>
      </c>
    </row>
    <row r="289" spans="1:12" x14ac:dyDescent="0.25">
      <c r="A289" s="105">
        <f t="shared" si="43"/>
        <v>52474</v>
      </c>
      <c r="B289" s="102" t="str">
        <f t="shared" si="38"/>
        <v>A289</v>
      </c>
      <c r="C289" s="103">
        <v>272</v>
      </c>
      <c r="D289" s="81">
        <f t="shared" si="39"/>
        <v>0</v>
      </c>
      <c r="E289" s="81">
        <f t="shared" si="44"/>
        <v>0</v>
      </c>
      <c r="F289" s="81">
        <f t="shared" si="40"/>
        <v>0</v>
      </c>
      <c r="G289" s="81"/>
      <c r="H289" s="81">
        <f t="shared" si="41"/>
        <v>0</v>
      </c>
      <c r="I289" s="81">
        <f t="shared" si="36"/>
        <v>0</v>
      </c>
      <c r="J289" s="82">
        <f t="shared" si="37"/>
        <v>0</v>
      </c>
      <c r="K289" s="80"/>
      <c r="L289" s="104">
        <f t="shared" si="42"/>
        <v>0.05</v>
      </c>
    </row>
    <row r="290" spans="1:12" x14ac:dyDescent="0.25">
      <c r="A290" s="105">
        <f t="shared" si="43"/>
        <v>52504</v>
      </c>
      <c r="B290" s="102" t="str">
        <f t="shared" si="38"/>
        <v>A290</v>
      </c>
      <c r="C290" s="103">
        <v>273</v>
      </c>
      <c r="D290" s="81">
        <f t="shared" si="39"/>
        <v>0</v>
      </c>
      <c r="E290" s="81">
        <f t="shared" si="44"/>
        <v>0</v>
      </c>
      <c r="F290" s="81">
        <f t="shared" si="40"/>
        <v>0</v>
      </c>
      <c r="G290" s="81"/>
      <c r="H290" s="81">
        <f t="shared" si="41"/>
        <v>0</v>
      </c>
      <c r="I290" s="81">
        <f t="shared" si="36"/>
        <v>0</v>
      </c>
      <c r="J290" s="82">
        <f t="shared" si="37"/>
        <v>0</v>
      </c>
      <c r="K290" s="80"/>
      <c r="L290" s="104">
        <f t="shared" si="42"/>
        <v>0.05</v>
      </c>
    </row>
    <row r="291" spans="1:12" x14ac:dyDescent="0.25">
      <c r="A291" s="105">
        <f t="shared" si="43"/>
        <v>52535</v>
      </c>
      <c r="B291" s="102" t="str">
        <f t="shared" si="38"/>
        <v>A291</v>
      </c>
      <c r="C291" s="103">
        <v>274</v>
      </c>
      <c r="D291" s="81">
        <f t="shared" si="39"/>
        <v>0</v>
      </c>
      <c r="E291" s="81">
        <f t="shared" si="44"/>
        <v>0</v>
      </c>
      <c r="F291" s="81">
        <f t="shared" si="40"/>
        <v>0</v>
      </c>
      <c r="G291" s="81"/>
      <c r="H291" s="81">
        <f t="shared" si="41"/>
        <v>0</v>
      </c>
      <c r="I291" s="81">
        <f t="shared" si="36"/>
        <v>0</v>
      </c>
      <c r="J291" s="82">
        <f t="shared" si="37"/>
        <v>0</v>
      </c>
      <c r="K291" s="80"/>
      <c r="L291" s="104">
        <f t="shared" si="42"/>
        <v>0.05</v>
      </c>
    </row>
    <row r="292" spans="1:12" x14ac:dyDescent="0.25">
      <c r="A292" s="105">
        <f t="shared" si="43"/>
        <v>52565</v>
      </c>
      <c r="B292" s="102" t="str">
        <f t="shared" si="38"/>
        <v>A292</v>
      </c>
      <c r="C292" s="103">
        <v>275</v>
      </c>
      <c r="D292" s="81">
        <f t="shared" si="39"/>
        <v>0</v>
      </c>
      <c r="E292" s="81">
        <f t="shared" si="44"/>
        <v>0</v>
      </c>
      <c r="F292" s="81">
        <f t="shared" si="40"/>
        <v>0</v>
      </c>
      <c r="G292" s="81"/>
      <c r="H292" s="81">
        <f t="shared" si="41"/>
        <v>0</v>
      </c>
      <c r="I292" s="81">
        <f t="shared" si="36"/>
        <v>0</v>
      </c>
      <c r="J292" s="82">
        <f t="shared" si="37"/>
        <v>0</v>
      </c>
      <c r="K292" s="80"/>
      <c r="L292" s="104">
        <f t="shared" si="42"/>
        <v>0.05</v>
      </c>
    </row>
    <row r="293" spans="1:12" x14ac:dyDescent="0.25">
      <c r="A293" s="105">
        <f t="shared" si="43"/>
        <v>52596</v>
      </c>
      <c r="B293" s="102" t="str">
        <f t="shared" si="38"/>
        <v>A293</v>
      </c>
      <c r="C293" s="103">
        <v>276</v>
      </c>
      <c r="D293" s="81">
        <f t="shared" si="39"/>
        <v>0</v>
      </c>
      <c r="E293" s="81">
        <f t="shared" si="44"/>
        <v>0</v>
      </c>
      <c r="F293" s="81">
        <f t="shared" si="40"/>
        <v>0</v>
      </c>
      <c r="G293" s="81"/>
      <c r="H293" s="81">
        <f t="shared" si="41"/>
        <v>0</v>
      </c>
      <c r="I293" s="81">
        <f t="shared" si="36"/>
        <v>0</v>
      </c>
      <c r="J293" s="82">
        <f t="shared" si="37"/>
        <v>0</v>
      </c>
      <c r="K293" s="80"/>
      <c r="L293" s="104">
        <f t="shared" si="42"/>
        <v>0.05</v>
      </c>
    </row>
    <row r="294" spans="1:12" x14ac:dyDescent="0.25">
      <c r="A294" s="105">
        <f t="shared" si="43"/>
        <v>52627</v>
      </c>
      <c r="B294" s="102" t="str">
        <f t="shared" si="38"/>
        <v>A294</v>
      </c>
      <c r="C294" s="103">
        <v>277</v>
      </c>
      <c r="D294" s="81">
        <f t="shared" si="39"/>
        <v>0</v>
      </c>
      <c r="E294" s="81">
        <f t="shared" si="44"/>
        <v>0</v>
      </c>
      <c r="F294" s="81">
        <f t="shared" si="40"/>
        <v>0</v>
      </c>
      <c r="G294" s="81"/>
      <c r="H294" s="81">
        <f t="shared" si="41"/>
        <v>0</v>
      </c>
      <c r="I294" s="81">
        <f t="shared" si="36"/>
        <v>0</v>
      </c>
      <c r="J294" s="82">
        <f t="shared" si="37"/>
        <v>0</v>
      </c>
      <c r="K294" s="80"/>
      <c r="L294" s="104">
        <f t="shared" si="42"/>
        <v>0.05</v>
      </c>
    </row>
    <row r="295" spans="1:12" x14ac:dyDescent="0.25">
      <c r="A295" s="105">
        <f t="shared" si="43"/>
        <v>52656</v>
      </c>
      <c r="B295" s="102" t="str">
        <f t="shared" si="38"/>
        <v>A295</v>
      </c>
      <c r="C295" s="103">
        <v>278</v>
      </c>
      <c r="D295" s="81">
        <f t="shared" si="39"/>
        <v>0</v>
      </c>
      <c r="E295" s="81">
        <f t="shared" si="44"/>
        <v>0</v>
      </c>
      <c r="F295" s="81">
        <f t="shared" si="40"/>
        <v>0</v>
      </c>
      <c r="G295" s="81"/>
      <c r="H295" s="81">
        <f t="shared" si="41"/>
        <v>0</v>
      </c>
      <c r="I295" s="81">
        <f t="shared" si="36"/>
        <v>0</v>
      </c>
      <c r="J295" s="82">
        <f t="shared" si="37"/>
        <v>0</v>
      </c>
      <c r="K295" s="80"/>
      <c r="L295" s="104">
        <f t="shared" si="42"/>
        <v>0.05</v>
      </c>
    </row>
    <row r="296" spans="1:12" x14ac:dyDescent="0.25">
      <c r="A296" s="105">
        <f t="shared" si="43"/>
        <v>52687</v>
      </c>
      <c r="B296" s="102" t="str">
        <f t="shared" si="38"/>
        <v>A296</v>
      </c>
      <c r="C296" s="103">
        <v>279</v>
      </c>
      <c r="D296" s="81">
        <f t="shared" si="39"/>
        <v>0</v>
      </c>
      <c r="E296" s="81">
        <f t="shared" si="44"/>
        <v>0</v>
      </c>
      <c r="F296" s="81">
        <f t="shared" si="40"/>
        <v>0</v>
      </c>
      <c r="G296" s="81"/>
      <c r="H296" s="81">
        <f t="shared" si="41"/>
        <v>0</v>
      </c>
      <c r="I296" s="81">
        <f t="shared" si="36"/>
        <v>0</v>
      </c>
      <c r="J296" s="82">
        <f t="shared" si="37"/>
        <v>0</v>
      </c>
      <c r="K296" s="80"/>
      <c r="L296" s="104">
        <f t="shared" si="42"/>
        <v>0.05</v>
      </c>
    </row>
    <row r="297" spans="1:12" x14ac:dyDescent="0.25">
      <c r="A297" s="105">
        <f t="shared" si="43"/>
        <v>52717</v>
      </c>
      <c r="B297" s="102" t="str">
        <f t="shared" si="38"/>
        <v>A297</v>
      </c>
      <c r="C297" s="103">
        <v>280</v>
      </c>
      <c r="D297" s="81">
        <f t="shared" si="39"/>
        <v>0</v>
      </c>
      <c r="E297" s="81">
        <f t="shared" si="44"/>
        <v>0</v>
      </c>
      <c r="F297" s="81">
        <f t="shared" si="40"/>
        <v>0</v>
      </c>
      <c r="G297" s="81"/>
      <c r="H297" s="81">
        <f t="shared" si="41"/>
        <v>0</v>
      </c>
      <c r="I297" s="81">
        <f t="shared" si="36"/>
        <v>0</v>
      </c>
      <c r="J297" s="82">
        <f t="shared" si="37"/>
        <v>0</v>
      </c>
      <c r="K297" s="80"/>
      <c r="L297" s="104">
        <f t="shared" si="42"/>
        <v>0.05</v>
      </c>
    </row>
    <row r="298" spans="1:12" x14ac:dyDescent="0.25">
      <c r="A298" s="105">
        <f t="shared" si="43"/>
        <v>52748</v>
      </c>
      <c r="B298" s="102" t="str">
        <f t="shared" si="38"/>
        <v>A298</v>
      </c>
      <c r="C298" s="103">
        <v>281</v>
      </c>
      <c r="D298" s="81">
        <f t="shared" si="39"/>
        <v>0</v>
      </c>
      <c r="E298" s="81">
        <f t="shared" si="44"/>
        <v>0</v>
      </c>
      <c r="F298" s="81">
        <f t="shared" si="40"/>
        <v>0</v>
      </c>
      <c r="G298" s="81"/>
      <c r="H298" s="81">
        <f t="shared" si="41"/>
        <v>0</v>
      </c>
      <c r="I298" s="81">
        <f t="shared" si="36"/>
        <v>0</v>
      </c>
      <c r="J298" s="82">
        <f t="shared" si="37"/>
        <v>0</v>
      </c>
      <c r="K298" s="80"/>
      <c r="L298" s="104">
        <f t="shared" si="42"/>
        <v>0.05</v>
      </c>
    </row>
    <row r="299" spans="1:12" x14ac:dyDescent="0.25">
      <c r="A299" s="105">
        <f t="shared" si="43"/>
        <v>52778</v>
      </c>
      <c r="B299" s="102" t="str">
        <f t="shared" si="38"/>
        <v>A299</v>
      </c>
      <c r="C299" s="103">
        <v>282</v>
      </c>
      <c r="D299" s="81">
        <f t="shared" si="39"/>
        <v>0</v>
      </c>
      <c r="E299" s="81">
        <f t="shared" si="44"/>
        <v>0</v>
      </c>
      <c r="F299" s="81">
        <f t="shared" si="40"/>
        <v>0</v>
      </c>
      <c r="G299" s="81"/>
      <c r="H299" s="81">
        <f t="shared" si="41"/>
        <v>0</v>
      </c>
      <c r="I299" s="81">
        <f t="shared" si="36"/>
        <v>0</v>
      </c>
      <c r="J299" s="82">
        <f t="shared" si="37"/>
        <v>0</v>
      </c>
      <c r="K299" s="80"/>
      <c r="L299" s="104">
        <f t="shared" si="42"/>
        <v>0.05</v>
      </c>
    </row>
    <row r="300" spans="1:12" x14ac:dyDescent="0.25">
      <c r="A300" s="105">
        <f t="shared" si="43"/>
        <v>52809</v>
      </c>
      <c r="B300" s="102" t="str">
        <f t="shared" si="38"/>
        <v>A300</v>
      </c>
      <c r="C300" s="103">
        <v>283</v>
      </c>
      <c r="D300" s="81">
        <f t="shared" si="39"/>
        <v>0</v>
      </c>
      <c r="E300" s="81">
        <f t="shared" si="44"/>
        <v>0</v>
      </c>
      <c r="F300" s="81">
        <f t="shared" si="40"/>
        <v>0</v>
      </c>
      <c r="G300" s="81"/>
      <c r="H300" s="81">
        <f t="shared" si="41"/>
        <v>0</v>
      </c>
      <c r="I300" s="81">
        <f t="shared" si="36"/>
        <v>0</v>
      </c>
      <c r="J300" s="82">
        <f t="shared" si="37"/>
        <v>0</v>
      </c>
      <c r="K300" s="80"/>
      <c r="L300" s="104">
        <f t="shared" si="42"/>
        <v>0.05</v>
      </c>
    </row>
    <row r="301" spans="1:12" x14ac:dyDescent="0.25">
      <c r="A301" s="105">
        <f t="shared" si="43"/>
        <v>52840</v>
      </c>
      <c r="B301" s="102" t="str">
        <f t="shared" si="38"/>
        <v>A301</v>
      </c>
      <c r="C301" s="103">
        <v>284</v>
      </c>
      <c r="D301" s="81">
        <f t="shared" si="39"/>
        <v>0</v>
      </c>
      <c r="E301" s="81">
        <f t="shared" si="44"/>
        <v>0</v>
      </c>
      <c r="F301" s="81">
        <f t="shared" si="40"/>
        <v>0</v>
      </c>
      <c r="G301" s="81"/>
      <c r="H301" s="81">
        <f t="shared" si="41"/>
        <v>0</v>
      </c>
      <c r="I301" s="81">
        <f t="shared" si="36"/>
        <v>0</v>
      </c>
      <c r="J301" s="82">
        <f t="shared" si="37"/>
        <v>0</v>
      </c>
      <c r="K301" s="80"/>
      <c r="L301" s="104">
        <f t="shared" si="42"/>
        <v>0.05</v>
      </c>
    </row>
    <row r="302" spans="1:12" x14ac:dyDescent="0.25">
      <c r="A302" s="105">
        <f t="shared" si="43"/>
        <v>52870</v>
      </c>
      <c r="B302" s="102" t="str">
        <f t="shared" si="38"/>
        <v>A302</v>
      </c>
      <c r="C302" s="103">
        <v>285</v>
      </c>
      <c r="D302" s="81">
        <f t="shared" si="39"/>
        <v>0</v>
      </c>
      <c r="E302" s="81">
        <f t="shared" si="44"/>
        <v>0</v>
      </c>
      <c r="F302" s="81">
        <f t="shared" si="40"/>
        <v>0</v>
      </c>
      <c r="G302" s="81"/>
      <c r="H302" s="81">
        <f t="shared" si="41"/>
        <v>0</v>
      </c>
      <c r="I302" s="81">
        <f t="shared" si="36"/>
        <v>0</v>
      </c>
      <c r="J302" s="82">
        <f t="shared" si="37"/>
        <v>0</v>
      </c>
      <c r="K302" s="80"/>
      <c r="L302" s="104">
        <f t="shared" si="42"/>
        <v>0.05</v>
      </c>
    </row>
    <row r="303" spans="1:12" x14ac:dyDescent="0.25">
      <c r="A303" s="105">
        <f t="shared" si="43"/>
        <v>52901</v>
      </c>
      <c r="B303" s="102" t="str">
        <f t="shared" si="38"/>
        <v>A303</v>
      </c>
      <c r="C303" s="103">
        <v>286</v>
      </c>
      <c r="D303" s="81">
        <f t="shared" si="39"/>
        <v>0</v>
      </c>
      <c r="E303" s="81">
        <f t="shared" si="44"/>
        <v>0</v>
      </c>
      <c r="F303" s="81">
        <f t="shared" si="40"/>
        <v>0</v>
      </c>
      <c r="G303" s="81"/>
      <c r="H303" s="81">
        <f t="shared" si="41"/>
        <v>0</v>
      </c>
      <c r="I303" s="81">
        <f t="shared" si="36"/>
        <v>0</v>
      </c>
      <c r="J303" s="82">
        <f t="shared" si="37"/>
        <v>0</v>
      </c>
      <c r="K303" s="80"/>
      <c r="L303" s="104">
        <f t="shared" si="42"/>
        <v>0.05</v>
      </c>
    </row>
    <row r="304" spans="1:12" x14ac:dyDescent="0.25">
      <c r="A304" s="105">
        <f t="shared" si="43"/>
        <v>52931</v>
      </c>
      <c r="B304" s="102" t="str">
        <f t="shared" si="38"/>
        <v>A304</v>
      </c>
      <c r="C304" s="103">
        <v>287</v>
      </c>
      <c r="D304" s="81">
        <f t="shared" si="39"/>
        <v>0</v>
      </c>
      <c r="E304" s="81">
        <f t="shared" si="44"/>
        <v>0</v>
      </c>
      <c r="F304" s="81">
        <f t="shared" si="40"/>
        <v>0</v>
      </c>
      <c r="G304" s="81"/>
      <c r="H304" s="81">
        <f t="shared" si="41"/>
        <v>0</v>
      </c>
      <c r="I304" s="81">
        <f t="shared" si="36"/>
        <v>0</v>
      </c>
      <c r="J304" s="82">
        <f t="shared" si="37"/>
        <v>0</v>
      </c>
      <c r="K304" s="80"/>
      <c r="L304" s="104">
        <f t="shared" si="42"/>
        <v>0.05</v>
      </c>
    </row>
    <row r="305" spans="1:12" x14ac:dyDescent="0.25">
      <c r="A305" s="105">
        <f t="shared" si="43"/>
        <v>52962</v>
      </c>
      <c r="B305" s="102" t="str">
        <f t="shared" si="38"/>
        <v>A305</v>
      </c>
      <c r="C305" s="103">
        <v>288</v>
      </c>
      <c r="D305" s="81">
        <f t="shared" si="39"/>
        <v>0</v>
      </c>
      <c r="E305" s="81">
        <f t="shared" si="44"/>
        <v>0</v>
      </c>
      <c r="F305" s="81">
        <f t="shared" si="40"/>
        <v>0</v>
      </c>
      <c r="G305" s="81"/>
      <c r="H305" s="81">
        <f t="shared" si="41"/>
        <v>0</v>
      </c>
      <c r="I305" s="81">
        <f t="shared" si="36"/>
        <v>0</v>
      </c>
      <c r="J305" s="82">
        <f t="shared" si="37"/>
        <v>0</v>
      </c>
      <c r="K305" s="80"/>
      <c r="L305" s="104">
        <f t="shared" si="42"/>
        <v>0.05</v>
      </c>
    </row>
    <row r="306" spans="1:12" x14ac:dyDescent="0.25">
      <c r="A306" s="105">
        <f t="shared" si="43"/>
        <v>52993</v>
      </c>
      <c r="B306" s="102" t="str">
        <f t="shared" si="38"/>
        <v>A306</v>
      </c>
      <c r="C306" s="103">
        <v>289</v>
      </c>
      <c r="D306" s="81">
        <f t="shared" si="39"/>
        <v>0</v>
      </c>
      <c r="E306" s="81">
        <f t="shared" si="44"/>
        <v>0</v>
      </c>
      <c r="F306" s="81">
        <f t="shared" si="40"/>
        <v>0</v>
      </c>
      <c r="G306" s="81"/>
      <c r="H306" s="81">
        <f t="shared" si="41"/>
        <v>0</v>
      </c>
      <c r="I306" s="81">
        <f t="shared" si="36"/>
        <v>0</v>
      </c>
      <c r="J306" s="82">
        <f t="shared" si="37"/>
        <v>0</v>
      </c>
      <c r="K306" s="80"/>
      <c r="L306" s="104">
        <f t="shared" si="42"/>
        <v>0.05</v>
      </c>
    </row>
    <row r="307" spans="1:12" x14ac:dyDescent="0.25">
      <c r="A307" s="105">
        <f t="shared" si="43"/>
        <v>53021</v>
      </c>
      <c r="B307" s="102" t="str">
        <f t="shared" si="38"/>
        <v>A307</v>
      </c>
      <c r="C307" s="103">
        <v>290</v>
      </c>
      <c r="D307" s="81">
        <f t="shared" si="39"/>
        <v>0</v>
      </c>
      <c r="E307" s="81">
        <f t="shared" si="44"/>
        <v>0</v>
      </c>
      <c r="F307" s="81">
        <f t="shared" si="40"/>
        <v>0</v>
      </c>
      <c r="G307" s="81"/>
      <c r="H307" s="81">
        <f t="shared" si="41"/>
        <v>0</v>
      </c>
      <c r="I307" s="81">
        <f t="shared" si="36"/>
        <v>0</v>
      </c>
      <c r="J307" s="82">
        <f t="shared" si="37"/>
        <v>0</v>
      </c>
      <c r="K307" s="80"/>
      <c r="L307" s="104">
        <f t="shared" si="42"/>
        <v>0.05</v>
      </c>
    </row>
    <row r="308" spans="1:12" x14ac:dyDescent="0.25">
      <c r="A308" s="105">
        <f t="shared" si="43"/>
        <v>53052</v>
      </c>
      <c r="B308" s="102" t="str">
        <f t="shared" si="38"/>
        <v>A308</v>
      </c>
      <c r="C308" s="103">
        <v>291</v>
      </c>
      <c r="D308" s="81">
        <f t="shared" si="39"/>
        <v>0</v>
      </c>
      <c r="E308" s="81">
        <f t="shared" si="44"/>
        <v>0</v>
      </c>
      <c r="F308" s="81">
        <f t="shared" si="40"/>
        <v>0</v>
      </c>
      <c r="G308" s="81"/>
      <c r="H308" s="81">
        <f t="shared" si="41"/>
        <v>0</v>
      </c>
      <c r="I308" s="81">
        <f t="shared" si="36"/>
        <v>0</v>
      </c>
      <c r="J308" s="82">
        <f t="shared" si="37"/>
        <v>0</v>
      </c>
      <c r="K308" s="80"/>
      <c r="L308" s="104">
        <f t="shared" si="42"/>
        <v>0.05</v>
      </c>
    </row>
    <row r="309" spans="1:12" x14ac:dyDescent="0.25">
      <c r="A309" s="105">
        <f t="shared" si="43"/>
        <v>53082</v>
      </c>
      <c r="B309" s="102" t="str">
        <f t="shared" si="38"/>
        <v>A309</v>
      </c>
      <c r="C309" s="103">
        <v>292</v>
      </c>
      <c r="D309" s="81">
        <f t="shared" si="39"/>
        <v>0</v>
      </c>
      <c r="E309" s="81">
        <f t="shared" si="44"/>
        <v>0</v>
      </c>
      <c r="F309" s="81">
        <f t="shared" si="40"/>
        <v>0</v>
      </c>
      <c r="G309" s="81"/>
      <c r="H309" s="81">
        <f t="shared" si="41"/>
        <v>0</v>
      </c>
      <c r="I309" s="81">
        <f t="shared" si="36"/>
        <v>0</v>
      </c>
      <c r="J309" s="82">
        <f t="shared" si="37"/>
        <v>0</v>
      </c>
      <c r="K309" s="80"/>
      <c r="L309" s="104">
        <f t="shared" si="42"/>
        <v>0.05</v>
      </c>
    </row>
    <row r="310" spans="1:12" x14ac:dyDescent="0.25">
      <c r="A310" s="105">
        <f t="shared" si="43"/>
        <v>53113</v>
      </c>
      <c r="B310" s="102" t="str">
        <f t="shared" si="38"/>
        <v>A310</v>
      </c>
      <c r="C310" s="103">
        <v>293</v>
      </c>
      <c r="D310" s="81">
        <f t="shared" si="39"/>
        <v>0</v>
      </c>
      <c r="E310" s="81">
        <f t="shared" si="44"/>
        <v>0</v>
      </c>
      <c r="F310" s="81">
        <f t="shared" si="40"/>
        <v>0</v>
      </c>
      <c r="G310" s="81"/>
      <c r="H310" s="81">
        <f t="shared" si="41"/>
        <v>0</v>
      </c>
      <c r="I310" s="81">
        <f t="shared" si="36"/>
        <v>0</v>
      </c>
      <c r="J310" s="82">
        <f t="shared" si="37"/>
        <v>0</v>
      </c>
      <c r="K310" s="80"/>
      <c r="L310" s="104">
        <f t="shared" si="42"/>
        <v>0.05</v>
      </c>
    </row>
    <row r="311" spans="1:12" x14ac:dyDescent="0.25">
      <c r="A311" s="105">
        <f t="shared" si="43"/>
        <v>53143</v>
      </c>
      <c r="B311" s="102" t="str">
        <f t="shared" si="38"/>
        <v>A311</v>
      </c>
      <c r="C311" s="103">
        <v>294</v>
      </c>
      <c r="D311" s="81">
        <f t="shared" si="39"/>
        <v>0</v>
      </c>
      <c r="E311" s="81">
        <f t="shared" si="44"/>
        <v>0</v>
      </c>
      <c r="F311" s="81">
        <f t="shared" si="40"/>
        <v>0</v>
      </c>
      <c r="G311" s="81"/>
      <c r="H311" s="81">
        <f t="shared" si="41"/>
        <v>0</v>
      </c>
      <c r="I311" s="81">
        <f t="shared" si="36"/>
        <v>0</v>
      </c>
      <c r="J311" s="82">
        <f t="shared" si="37"/>
        <v>0</v>
      </c>
      <c r="K311" s="80"/>
      <c r="L311" s="104">
        <f t="shared" si="42"/>
        <v>0.05</v>
      </c>
    </row>
    <row r="312" spans="1:12" x14ac:dyDescent="0.25">
      <c r="A312" s="105">
        <f t="shared" si="43"/>
        <v>53174</v>
      </c>
      <c r="B312" s="102" t="str">
        <f t="shared" si="38"/>
        <v>A312</v>
      </c>
      <c r="C312" s="103">
        <v>295</v>
      </c>
      <c r="D312" s="81">
        <f t="shared" si="39"/>
        <v>0</v>
      </c>
      <c r="E312" s="81">
        <f t="shared" si="44"/>
        <v>0</v>
      </c>
      <c r="F312" s="81">
        <f t="shared" si="40"/>
        <v>0</v>
      </c>
      <c r="G312" s="81"/>
      <c r="H312" s="81">
        <f t="shared" si="41"/>
        <v>0</v>
      </c>
      <c r="I312" s="81">
        <f t="shared" si="36"/>
        <v>0</v>
      </c>
      <c r="J312" s="82">
        <f t="shared" si="37"/>
        <v>0</v>
      </c>
      <c r="K312" s="80"/>
      <c r="L312" s="104">
        <f t="shared" si="42"/>
        <v>0.05</v>
      </c>
    </row>
    <row r="313" spans="1:12" x14ac:dyDescent="0.25">
      <c r="A313" s="105">
        <f t="shared" si="43"/>
        <v>53205</v>
      </c>
      <c r="B313" s="102" t="str">
        <f t="shared" si="38"/>
        <v>A313</v>
      </c>
      <c r="C313" s="103">
        <v>296</v>
      </c>
      <c r="D313" s="81">
        <f t="shared" si="39"/>
        <v>0</v>
      </c>
      <c r="E313" s="81">
        <f t="shared" si="44"/>
        <v>0</v>
      </c>
      <c r="F313" s="81">
        <f t="shared" si="40"/>
        <v>0</v>
      </c>
      <c r="G313" s="81"/>
      <c r="H313" s="81">
        <f t="shared" si="41"/>
        <v>0</v>
      </c>
      <c r="I313" s="81">
        <f t="shared" si="36"/>
        <v>0</v>
      </c>
      <c r="J313" s="82">
        <f t="shared" si="37"/>
        <v>0</v>
      </c>
      <c r="K313" s="80"/>
      <c r="L313" s="104">
        <f t="shared" si="42"/>
        <v>0.05</v>
      </c>
    </row>
    <row r="314" spans="1:12" x14ac:dyDescent="0.25">
      <c r="A314" s="105">
        <f t="shared" si="43"/>
        <v>53235</v>
      </c>
      <c r="B314" s="102" t="str">
        <f t="shared" si="38"/>
        <v>A314</v>
      </c>
      <c r="C314" s="103">
        <v>297</v>
      </c>
      <c r="D314" s="81">
        <f t="shared" si="39"/>
        <v>0</v>
      </c>
      <c r="E314" s="81">
        <f t="shared" si="44"/>
        <v>0</v>
      </c>
      <c r="F314" s="81">
        <f t="shared" si="40"/>
        <v>0</v>
      </c>
      <c r="G314" s="81"/>
      <c r="H314" s="81">
        <f t="shared" si="41"/>
        <v>0</v>
      </c>
      <c r="I314" s="81">
        <f t="shared" si="36"/>
        <v>0</v>
      </c>
      <c r="J314" s="82">
        <f t="shared" si="37"/>
        <v>0</v>
      </c>
      <c r="K314" s="80"/>
      <c r="L314" s="104">
        <f t="shared" si="42"/>
        <v>0.05</v>
      </c>
    </row>
    <row r="315" spans="1:12" x14ac:dyDescent="0.25">
      <c r="A315" s="105">
        <f t="shared" si="43"/>
        <v>53266</v>
      </c>
      <c r="B315" s="102" t="str">
        <f t="shared" si="38"/>
        <v>A315</v>
      </c>
      <c r="C315" s="103">
        <v>298</v>
      </c>
      <c r="D315" s="81">
        <f t="shared" si="39"/>
        <v>0</v>
      </c>
      <c r="E315" s="81">
        <f t="shared" si="44"/>
        <v>0</v>
      </c>
      <c r="F315" s="81">
        <f t="shared" si="40"/>
        <v>0</v>
      </c>
      <c r="G315" s="81"/>
      <c r="H315" s="81">
        <f t="shared" si="41"/>
        <v>0</v>
      </c>
      <c r="I315" s="81">
        <f t="shared" si="36"/>
        <v>0</v>
      </c>
      <c r="J315" s="82">
        <f t="shared" si="37"/>
        <v>0</v>
      </c>
      <c r="K315" s="80"/>
      <c r="L315" s="104">
        <f t="shared" si="42"/>
        <v>0.05</v>
      </c>
    </row>
    <row r="316" spans="1:12" x14ac:dyDescent="0.25">
      <c r="A316" s="105">
        <f t="shared" si="43"/>
        <v>53296</v>
      </c>
      <c r="B316" s="102" t="str">
        <f t="shared" si="38"/>
        <v>A316</v>
      </c>
      <c r="C316" s="103">
        <v>299</v>
      </c>
      <c r="D316" s="81">
        <f t="shared" si="39"/>
        <v>0</v>
      </c>
      <c r="E316" s="81">
        <f t="shared" si="44"/>
        <v>0</v>
      </c>
      <c r="F316" s="81">
        <f t="shared" si="40"/>
        <v>0</v>
      </c>
      <c r="G316" s="81"/>
      <c r="H316" s="81">
        <f t="shared" si="41"/>
        <v>0</v>
      </c>
      <c r="I316" s="81">
        <f t="shared" si="36"/>
        <v>0</v>
      </c>
      <c r="J316" s="82">
        <f t="shared" si="37"/>
        <v>0</v>
      </c>
      <c r="K316" s="80"/>
      <c r="L316" s="104">
        <f t="shared" si="42"/>
        <v>0.05</v>
      </c>
    </row>
    <row r="317" spans="1:12" x14ac:dyDescent="0.25">
      <c r="A317" s="105">
        <f t="shared" si="43"/>
        <v>53327</v>
      </c>
      <c r="B317" s="102" t="str">
        <f t="shared" si="38"/>
        <v>A317</v>
      </c>
      <c r="C317" s="103">
        <v>300</v>
      </c>
      <c r="D317" s="81">
        <f t="shared" si="39"/>
        <v>0</v>
      </c>
      <c r="E317" s="81">
        <f t="shared" si="44"/>
        <v>0</v>
      </c>
      <c r="F317" s="81">
        <f t="shared" si="40"/>
        <v>0</v>
      </c>
      <c r="G317" s="81"/>
      <c r="H317" s="81">
        <f t="shared" si="41"/>
        <v>0</v>
      </c>
      <c r="I317" s="81">
        <f t="shared" si="36"/>
        <v>0</v>
      </c>
      <c r="J317" s="82">
        <f t="shared" si="37"/>
        <v>0</v>
      </c>
      <c r="K317" s="80"/>
      <c r="L317" s="104">
        <f t="shared" si="42"/>
        <v>0.05</v>
      </c>
    </row>
    <row r="318" spans="1:12" x14ac:dyDescent="0.25">
      <c r="A318" s="105">
        <f t="shared" si="43"/>
        <v>53358</v>
      </c>
      <c r="B318" s="102" t="str">
        <f t="shared" si="38"/>
        <v>A318</v>
      </c>
      <c r="C318" s="103">
        <v>301</v>
      </c>
      <c r="D318" s="81">
        <f t="shared" si="39"/>
        <v>0</v>
      </c>
      <c r="E318" s="81">
        <f t="shared" si="44"/>
        <v>0</v>
      </c>
      <c r="F318" s="81">
        <f t="shared" si="40"/>
        <v>0</v>
      </c>
      <c r="G318" s="81"/>
      <c r="H318" s="81">
        <f t="shared" si="41"/>
        <v>0</v>
      </c>
      <c r="I318" s="81">
        <f t="shared" si="36"/>
        <v>0</v>
      </c>
      <c r="J318" s="82">
        <f t="shared" si="37"/>
        <v>0</v>
      </c>
      <c r="K318" s="80"/>
      <c r="L318" s="104">
        <f t="shared" si="42"/>
        <v>0.05</v>
      </c>
    </row>
    <row r="319" spans="1:12" x14ac:dyDescent="0.25">
      <c r="A319" s="105">
        <f t="shared" si="43"/>
        <v>53386</v>
      </c>
      <c r="B319" s="102" t="str">
        <f t="shared" si="38"/>
        <v>A319</v>
      </c>
      <c r="C319" s="103">
        <v>302</v>
      </c>
      <c r="D319" s="81">
        <f t="shared" si="39"/>
        <v>0</v>
      </c>
      <c r="E319" s="81">
        <f t="shared" si="44"/>
        <v>0</v>
      </c>
      <c r="F319" s="81">
        <f t="shared" si="40"/>
        <v>0</v>
      </c>
      <c r="G319" s="81"/>
      <c r="H319" s="81">
        <f t="shared" si="41"/>
        <v>0</v>
      </c>
      <c r="I319" s="81">
        <f t="shared" si="36"/>
        <v>0</v>
      </c>
      <c r="J319" s="82">
        <f t="shared" si="37"/>
        <v>0</v>
      </c>
      <c r="K319" s="80"/>
      <c r="L319" s="104">
        <f t="shared" si="42"/>
        <v>0.05</v>
      </c>
    </row>
    <row r="320" spans="1:12" x14ac:dyDescent="0.25">
      <c r="A320" s="105">
        <f t="shared" si="43"/>
        <v>53417</v>
      </c>
      <c r="B320" s="102" t="str">
        <f t="shared" si="38"/>
        <v>A320</v>
      </c>
      <c r="C320" s="103">
        <v>303</v>
      </c>
      <c r="D320" s="81">
        <f t="shared" si="39"/>
        <v>0</v>
      </c>
      <c r="E320" s="81">
        <f t="shared" si="44"/>
        <v>0</v>
      </c>
      <c r="F320" s="81">
        <f t="shared" si="40"/>
        <v>0</v>
      </c>
      <c r="G320" s="81"/>
      <c r="H320" s="81">
        <f t="shared" si="41"/>
        <v>0</v>
      </c>
      <c r="I320" s="81">
        <f t="shared" si="36"/>
        <v>0</v>
      </c>
      <c r="J320" s="82">
        <f t="shared" si="37"/>
        <v>0</v>
      </c>
      <c r="K320" s="80"/>
      <c r="L320" s="104">
        <f t="shared" si="42"/>
        <v>0.05</v>
      </c>
    </row>
    <row r="321" spans="1:12" x14ac:dyDescent="0.25">
      <c r="A321" s="105">
        <f t="shared" si="43"/>
        <v>53447</v>
      </c>
      <c r="B321" s="102" t="str">
        <f t="shared" si="38"/>
        <v>A321</v>
      </c>
      <c r="C321" s="103">
        <v>304</v>
      </c>
      <c r="D321" s="81">
        <f t="shared" si="39"/>
        <v>0</v>
      </c>
      <c r="E321" s="81">
        <f t="shared" si="44"/>
        <v>0</v>
      </c>
      <c r="F321" s="81">
        <f t="shared" si="40"/>
        <v>0</v>
      </c>
      <c r="G321" s="81"/>
      <c r="H321" s="81">
        <f t="shared" si="41"/>
        <v>0</v>
      </c>
      <c r="I321" s="81">
        <f t="shared" si="36"/>
        <v>0</v>
      </c>
      <c r="J321" s="82">
        <f t="shared" si="37"/>
        <v>0</v>
      </c>
      <c r="K321" s="80"/>
      <c r="L321" s="104">
        <f t="shared" si="42"/>
        <v>0.05</v>
      </c>
    </row>
    <row r="322" spans="1:12" x14ac:dyDescent="0.25">
      <c r="A322" s="105">
        <f t="shared" si="43"/>
        <v>53478</v>
      </c>
      <c r="B322" s="102" t="str">
        <f t="shared" si="38"/>
        <v>A322</v>
      </c>
      <c r="C322" s="103">
        <v>305</v>
      </c>
      <c r="D322" s="81">
        <f t="shared" si="39"/>
        <v>0</v>
      </c>
      <c r="E322" s="81">
        <f t="shared" si="44"/>
        <v>0</v>
      </c>
      <c r="F322" s="81">
        <f t="shared" si="40"/>
        <v>0</v>
      </c>
      <c r="G322" s="81"/>
      <c r="H322" s="81">
        <f t="shared" si="41"/>
        <v>0</v>
      </c>
      <c r="I322" s="81">
        <f t="shared" si="36"/>
        <v>0</v>
      </c>
      <c r="J322" s="82">
        <f t="shared" si="37"/>
        <v>0</v>
      </c>
      <c r="K322" s="80"/>
      <c r="L322" s="104">
        <f t="shared" si="42"/>
        <v>0.05</v>
      </c>
    </row>
    <row r="323" spans="1:12" x14ac:dyDescent="0.25">
      <c r="A323" s="105">
        <f t="shared" si="43"/>
        <v>53508</v>
      </c>
      <c r="B323" s="102" t="str">
        <f t="shared" si="38"/>
        <v>A323</v>
      </c>
      <c r="C323" s="103">
        <v>306</v>
      </c>
      <c r="D323" s="81">
        <f t="shared" si="39"/>
        <v>0</v>
      </c>
      <c r="E323" s="81">
        <f t="shared" si="44"/>
        <v>0</v>
      </c>
      <c r="F323" s="81">
        <f t="shared" si="40"/>
        <v>0</v>
      </c>
      <c r="G323" s="81"/>
      <c r="H323" s="81">
        <f t="shared" si="41"/>
        <v>0</v>
      </c>
      <c r="I323" s="81">
        <f t="shared" si="36"/>
        <v>0</v>
      </c>
      <c r="J323" s="82">
        <f t="shared" si="37"/>
        <v>0</v>
      </c>
      <c r="K323" s="80"/>
      <c r="L323" s="104">
        <f t="shared" si="42"/>
        <v>0.05</v>
      </c>
    </row>
    <row r="324" spans="1:12" x14ac:dyDescent="0.25">
      <c r="A324" s="105">
        <f t="shared" si="43"/>
        <v>53539</v>
      </c>
      <c r="B324" s="102" t="str">
        <f t="shared" si="38"/>
        <v>A324</v>
      </c>
      <c r="C324" s="103">
        <v>307</v>
      </c>
      <c r="D324" s="81">
        <f t="shared" si="39"/>
        <v>0</v>
      </c>
      <c r="E324" s="81">
        <f t="shared" si="44"/>
        <v>0</v>
      </c>
      <c r="F324" s="81">
        <f t="shared" si="40"/>
        <v>0</v>
      </c>
      <c r="G324" s="81"/>
      <c r="H324" s="81">
        <f t="shared" si="41"/>
        <v>0</v>
      </c>
      <c r="I324" s="81">
        <f t="shared" si="36"/>
        <v>0</v>
      </c>
      <c r="J324" s="82">
        <f t="shared" si="37"/>
        <v>0</v>
      </c>
      <c r="K324" s="80"/>
      <c r="L324" s="104">
        <f t="shared" si="42"/>
        <v>0.05</v>
      </c>
    </row>
    <row r="325" spans="1:12" x14ac:dyDescent="0.25">
      <c r="A325" s="105">
        <f t="shared" si="43"/>
        <v>53570</v>
      </c>
      <c r="B325" s="102" t="str">
        <f t="shared" si="38"/>
        <v>A325</v>
      </c>
      <c r="C325" s="103">
        <v>308</v>
      </c>
      <c r="D325" s="81">
        <f t="shared" si="39"/>
        <v>0</v>
      </c>
      <c r="E325" s="81">
        <f t="shared" si="44"/>
        <v>0</v>
      </c>
      <c r="F325" s="81">
        <f t="shared" si="40"/>
        <v>0</v>
      </c>
      <c r="G325" s="81"/>
      <c r="H325" s="81">
        <f t="shared" si="41"/>
        <v>0</v>
      </c>
      <c r="I325" s="81">
        <f t="shared" si="36"/>
        <v>0</v>
      </c>
      <c r="J325" s="82">
        <f t="shared" si="37"/>
        <v>0</v>
      </c>
      <c r="K325" s="80"/>
      <c r="L325" s="104">
        <f t="shared" si="42"/>
        <v>0.05</v>
      </c>
    </row>
    <row r="326" spans="1:12" x14ac:dyDescent="0.25">
      <c r="A326" s="105">
        <f t="shared" si="43"/>
        <v>53600</v>
      </c>
      <c r="B326" s="102" t="str">
        <f t="shared" si="38"/>
        <v>A326</v>
      </c>
      <c r="C326" s="103">
        <v>309</v>
      </c>
      <c r="D326" s="81">
        <f t="shared" si="39"/>
        <v>0</v>
      </c>
      <c r="E326" s="81">
        <f t="shared" si="44"/>
        <v>0</v>
      </c>
      <c r="F326" s="81">
        <f t="shared" si="40"/>
        <v>0</v>
      </c>
      <c r="G326" s="81"/>
      <c r="H326" s="81">
        <f t="shared" si="41"/>
        <v>0</v>
      </c>
      <c r="I326" s="81">
        <f t="shared" si="36"/>
        <v>0</v>
      </c>
      <c r="J326" s="82">
        <f t="shared" si="37"/>
        <v>0</v>
      </c>
      <c r="K326" s="80"/>
      <c r="L326" s="104">
        <f t="shared" si="42"/>
        <v>0.05</v>
      </c>
    </row>
    <row r="327" spans="1:12" x14ac:dyDescent="0.25">
      <c r="A327" s="105">
        <f t="shared" si="43"/>
        <v>53631</v>
      </c>
      <c r="B327" s="102" t="str">
        <f t="shared" si="38"/>
        <v>A327</v>
      </c>
      <c r="C327" s="103">
        <v>310</v>
      </c>
      <c r="D327" s="81">
        <f t="shared" si="39"/>
        <v>0</v>
      </c>
      <c r="E327" s="81">
        <f t="shared" si="44"/>
        <v>0</v>
      </c>
      <c r="F327" s="81">
        <f t="shared" si="40"/>
        <v>0</v>
      </c>
      <c r="G327" s="81"/>
      <c r="H327" s="81">
        <f t="shared" si="41"/>
        <v>0</v>
      </c>
      <c r="I327" s="81">
        <f t="shared" si="36"/>
        <v>0</v>
      </c>
      <c r="J327" s="82">
        <f t="shared" si="37"/>
        <v>0</v>
      </c>
      <c r="K327" s="80"/>
      <c r="L327" s="104">
        <f t="shared" si="42"/>
        <v>0.05</v>
      </c>
    </row>
    <row r="328" spans="1:12" x14ac:dyDescent="0.25">
      <c r="A328" s="105">
        <f t="shared" si="43"/>
        <v>53661</v>
      </c>
      <c r="B328" s="102" t="str">
        <f t="shared" si="38"/>
        <v>A328</v>
      </c>
      <c r="C328" s="103">
        <v>311</v>
      </c>
      <c r="D328" s="81">
        <f t="shared" si="39"/>
        <v>0</v>
      </c>
      <c r="E328" s="81">
        <f t="shared" si="44"/>
        <v>0</v>
      </c>
      <c r="F328" s="81">
        <f t="shared" si="40"/>
        <v>0</v>
      </c>
      <c r="G328" s="81"/>
      <c r="H328" s="81">
        <f t="shared" si="41"/>
        <v>0</v>
      </c>
      <c r="I328" s="81">
        <f t="shared" si="36"/>
        <v>0</v>
      </c>
      <c r="J328" s="82">
        <f t="shared" si="37"/>
        <v>0</v>
      </c>
      <c r="K328" s="80"/>
      <c r="L328" s="104">
        <f t="shared" si="42"/>
        <v>0.05</v>
      </c>
    </row>
    <row r="329" spans="1:12" x14ac:dyDescent="0.25">
      <c r="A329" s="105">
        <f t="shared" si="43"/>
        <v>53692</v>
      </c>
      <c r="B329" s="102" t="str">
        <f t="shared" si="38"/>
        <v>A329</v>
      </c>
      <c r="C329" s="103">
        <v>312</v>
      </c>
      <c r="D329" s="81">
        <f t="shared" si="39"/>
        <v>0</v>
      </c>
      <c r="E329" s="81">
        <f t="shared" si="44"/>
        <v>0</v>
      </c>
      <c r="F329" s="81">
        <f t="shared" si="40"/>
        <v>0</v>
      </c>
      <c r="G329" s="81"/>
      <c r="H329" s="81">
        <f t="shared" si="41"/>
        <v>0</v>
      </c>
      <c r="I329" s="81">
        <f t="shared" si="36"/>
        <v>0</v>
      </c>
      <c r="J329" s="82">
        <f t="shared" si="37"/>
        <v>0</v>
      </c>
      <c r="K329" s="80"/>
      <c r="L329" s="104">
        <f t="shared" si="42"/>
        <v>0.05</v>
      </c>
    </row>
    <row r="330" spans="1:12" x14ac:dyDescent="0.25">
      <c r="A330" s="105">
        <f t="shared" si="43"/>
        <v>53723</v>
      </c>
      <c r="B330" s="102" t="str">
        <f t="shared" si="38"/>
        <v>A330</v>
      </c>
      <c r="C330" s="103">
        <v>313</v>
      </c>
      <c r="D330" s="81">
        <f t="shared" si="39"/>
        <v>0</v>
      </c>
      <c r="E330" s="81">
        <f t="shared" si="44"/>
        <v>0</v>
      </c>
      <c r="F330" s="81">
        <f t="shared" si="40"/>
        <v>0</v>
      </c>
      <c r="G330" s="81"/>
      <c r="H330" s="81">
        <f t="shared" si="41"/>
        <v>0</v>
      </c>
      <c r="I330" s="81">
        <f t="shared" si="36"/>
        <v>0</v>
      </c>
      <c r="J330" s="82">
        <f t="shared" si="37"/>
        <v>0</v>
      </c>
      <c r="K330" s="80"/>
      <c r="L330" s="104">
        <f t="shared" si="42"/>
        <v>0.05</v>
      </c>
    </row>
    <row r="331" spans="1:12" x14ac:dyDescent="0.25">
      <c r="A331" s="105">
        <f t="shared" si="43"/>
        <v>53751</v>
      </c>
      <c r="B331" s="102" t="str">
        <f t="shared" si="38"/>
        <v>A331</v>
      </c>
      <c r="C331" s="103">
        <v>314</v>
      </c>
      <c r="D331" s="81">
        <f t="shared" si="39"/>
        <v>0</v>
      </c>
      <c r="E331" s="81">
        <f t="shared" si="44"/>
        <v>0</v>
      </c>
      <c r="F331" s="81">
        <f t="shared" si="40"/>
        <v>0</v>
      </c>
      <c r="G331" s="81"/>
      <c r="H331" s="81">
        <f t="shared" si="41"/>
        <v>0</v>
      </c>
      <c r="I331" s="81">
        <f t="shared" si="36"/>
        <v>0</v>
      </c>
      <c r="J331" s="82">
        <f t="shared" si="37"/>
        <v>0</v>
      </c>
      <c r="K331" s="80"/>
      <c r="L331" s="104">
        <f t="shared" si="42"/>
        <v>0.05</v>
      </c>
    </row>
    <row r="332" spans="1:12" x14ac:dyDescent="0.25">
      <c r="A332" s="105">
        <f t="shared" si="43"/>
        <v>53782</v>
      </c>
      <c r="B332" s="102" t="str">
        <f t="shared" si="38"/>
        <v>A332</v>
      </c>
      <c r="C332" s="103">
        <v>315</v>
      </c>
      <c r="D332" s="81">
        <f t="shared" si="39"/>
        <v>0</v>
      </c>
      <c r="E332" s="81">
        <f t="shared" si="44"/>
        <v>0</v>
      </c>
      <c r="F332" s="81">
        <f t="shared" si="40"/>
        <v>0</v>
      </c>
      <c r="G332" s="81"/>
      <c r="H332" s="81">
        <f t="shared" si="41"/>
        <v>0</v>
      </c>
      <c r="I332" s="81">
        <f t="shared" si="36"/>
        <v>0</v>
      </c>
      <c r="J332" s="82">
        <f t="shared" si="37"/>
        <v>0</v>
      </c>
      <c r="K332" s="80"/>
      <c r="L332" s="104">
        <f t="shared" si="42"/>
        <v>0.05</v>
      </c>
    </row>
    <row r="333" spans="1:12" x14ac:dyDescent="0.25">
      <c r="A333" s="105">
        <f t="shared" si="43"/>
        <v>53812</v>
      </c>
      <c r="B333" s="102" t="str">
        <f t="shared" si="38"/>
        <v>A333</v>
      </c>
      <c r="C333" s="103">
        <v>316</v>
      </c>
      <c r="D333" s="81">
        <f t="shared" si="39"/>
        <v>0</v>
      </c>
      <c r="E333" s="81">
        <f t="shared" si="44"/>
        <v>0</v>
      </c>
      <c r="F333" s="81">
        <f t="shared" si="40"/>
        <v>0</v>
      </c>
      <c r="G333" s="81"/>
      <c r="H333" s="81">
        <f t="shared" si="41"/>
        <v>0</v>
      </c>
      <c r="I333" s="81">
        <f t="shared" si="36"/>
        <v>0</v>
      </c>
      <c r="J333" s="82">
        <f t="shared" si="37"/>
        <v>0</v>
      </c>
      <c r="K333" s="80"/>
      <c r="L333" s="104">
        <f t="shared" si="42"/>
        <v>0.05</v>
      </c>
    </row>
    <row r="334" spans="1:12" x14ac:dyDescent="0.25">
      <c r="A334" s="105">
        <f t="shared" si="43"/>
        <v>53843</v>
      </c>
      <c r="B334" s="102" t="str">
        <f t="shared" si="38"/>
        <v>A334</v>
      </c>
      <c r="C334" s="103">
        <v>317</v>
      </c>
      <c r="D334" s="81">
        <f t="shared" si="39"/>
        <v>0</v>
      </c>
      <c r="E334" s="81">
        <f t="shared" si="44"/>
        <v>0</v>
      </c>
      <c r="F334" s="81">
        <f t="shared" si="40"/>
        <v>0</v>
      </c>
      <c r="G334" s="81"/>
      <c r="H334" s="81">
        <f t="shared" si="41"/>
        <v>0</v>
      </c>
      <c r="I334" s="81">
        <f t="shared" si="36"/>
        <v>0</v>
      </c>
      <c r="J334" s="82">
        <f t="shared" si="37"/>
        <v>0</v>
      </c>
      <c r="K334" s="80"/>
      <c r="L334" s="104">
        <f t="shared" si="42"/>
        <v>0.05</v>
      </c>
    </row>
    <row r="335" spans="1:12" x14ac:dyDescent="0.25">
      <c r="A335" s="105">
        <f t="shared" si="43"/>
        <v>53873</v>
      </c>
      <c r="B335" s="102" t="str">
        <f t="shared" si="38"/>
        <v>A335</v>
      </c>
      <c r="C335" s="103">
        <v>318</v>
      </c>
      <c r="D335" s="81">
        <f t="shared" si="39"/>
        <v>0</v>
      </c>
      <c r="E335" s="81">
        <f t="shared" si="44"/>
        <v>0</v>
      </c>
      <c r="F335" s="81">
        <f t="shared" si="40"/>
        <v>0</v>
      </c>
      <c r="G335" s="81"/>
      <c r="H335" s="81">
        <f t="shared" si="41"/>
        <v>0</v>
      </c>
      <c r="I335" s="81">
        <f t="shared" si="36"/>
        <v>0</v>
      </c>
      <c r="J335" s="82">
        <f t="shared" si="37"/>
        <v>0</v>
      </c>
      <c r="K335" s="80"/>
      <c r="L335" s="104">
        <f t="shared" si="42"/>
        <v>0.05</v>
      </c>
    </row>
    <row r="336" spans="1:12" x14ac:dyDescent="0.25">
      <c r="A336" s="105">
        <f t="shared" si="43"/>
        <v>53904</v>
      </c>
      <c r="B336" s="102" t="str">
        <f t="shared" si="38"/>
        <v>A336</v>
      </c>
      <c r="C336" s="103">
        <v>319</v>
      </c>
      <c r="D336" s="81">
        <f t="shared" si="39"/>
        <v>0</v>
      </c>
      <c r="E336" s="81">
        <f t="shared" si="44"/>
        <v>0</v>
      </c>
      <c r="F336" s="81">
        <f t="shared" si="40"/>
        <v>0</v>
      </c>
      <c r="G336" s="81"/>
      <c r="H336" s="81">
        <f t="shared" si="41"/>
        <v>0</v>
      </c>
      <c r="I336" s="81">
        <f t="shared" si="36"/>
        <v>0</v>
      </c>
      <c r="J336" s="82">
        <f t="shared" si="37"/>
        <v>0</v>
      </c>
      <c r="K336" s="80"/>
      <c r="L336" s="104">
        <f t="shared" si="42"/>
        <v>0.05</v>
      </c>
    </row>
    <row r="337" spans="1:12" x14ac:dyDescent="0.25">
      <c r="A337" s="105">
        <f t="shared" si="43"/>
        <v>53935</v>
      </c>
      <c r="B337" s="102" t="str">
        <f t="shared" si="38"/>
        <v>A337</v>
      </c>
      <c r="C337" s="103">
        <v>320</v>
      </c>
      <c r="D337" s="81">
        <f t="shared" si="39"/>
        <v>0</v>
      </c>
      <c r="E337" s="81">
        <f t="shared" si="44"/>
        <v>0</v>
      </c>
      <c r="F337" s="81">
        <f t="shared" si="40"/>
        <v>0</v>
      </c>
      <c r="G337" s="81"/>
      <c r="H337" s="81">
        <f t="shared" si="41"/>
        <v>0</v>
      </c>
      <c r="I337" s="81">
        <f t="shared" si="36"/>
        <v>0</v>
      </c>
      <c r="J337" s="82">
        <f t="shared" si="37"/>
        <v>0</v>
      </c>
      <c r="K337" s="80"/>
      <c r="L337" s="104">
        <f t="shared" si="42"/>
        <v>0.05</v>
      </c>
    </row>
    <row r="338" spans="1:12" x14ac:dyDescent="0.25">
      <c r="A338" s="105">
        <f t="shared" si="43"/>
        <v>53965</v>
      </c>
      <c r="B338" s="102" t="str">
        <f t="shared" si="38"/>
        <v>A338</v>
      </c>
      <c r="C338" s="103">
        <v>321</v>
      </c>
      <c r="D338" s="81">
        <f t="shared" si="39"/>
        <v>0</v>
      </c>
      <c r="E338" s="81">
        <f t="shared" si="44"/>
        <v>0</v>
      </c>
      <c r="F338" s="81">
        <f t="shared" si="40"/>
        <v>0</v>
      </c>
      <c r="G338" s="81"/>
      <c r="H338" s="81">
        <f t="shared" si="41"/>
        <v>0</v>
      </c>
      <c r="I338" s="81">
        <f t="shared" ref="I338:I377" si="45">D338-H338</f>
        <v>0</v>
      </c>
      <c r="J338" s="82">
        <f t="shared" ref="J338:J377" si="46">I338/$D$4</f>
        <v>0</v>
      </c>
      <c r="K338" s="80"/>
      <c r="L338" s="104">
        <f t="shared" si="42"/>
        <v>0.05</v>
      </c>
    </row>
    <row r="339" spans="1:12" x14ac:dyDescent="0.25">
      <c r="A339" s="105">
        <f t="shared" si="43"/>
        <v>53996</v>
      </c>
      <c r="B339" s="102" t="str">
        <f t="shared" ref="B339:B377" si="47">"A"&amp;ROW(A339)</f>
        <v>A339</v>
      </c>
      <c r="C339" s="103">
        <v>322</v>
      </c>
      <c r="D339" s="81">
        <f t="shared" ref="D339:D377" si="48">IF(ROUND(I338,0)&gt;0,I338,0)</f>
        <v>0</v>
      </c>
      <c r="E339" s="81">
        <f t="shared" si="44"/>
        <v>0</v>
      </c>
      <c r="F339" s="81">
        <f t="shared" ref="F339:F377" si="49">IF($D$6+1-C339&lt;=0,0,IF($D$9="Beginning",(D339-E339)*L339/12,D339*L339/12))</f>
        <v>0</v>
      </c>
      <c r="G339" s="81"/>
      <c r="H339" s="81">
        <f t="shared" ref="H339:H377" si="50">IF(ROUND($D$6+1-C339,2)&lt;=0,0,E339-F339)</f>
        <v>0</v>
      </c>
      <c r="I339" s="81">
        <f t="shared" si="45"/>
        <v>0</v>
      </c>
      <c r="J339" s="82">
        <f t="shared" si="46"/>
        <v>0</v>
      </c>
      <c r="K339" s="80"/>
      <c r="L339" s="104">
        <f t="shared" ref="L339:L377" si="51">$D$5</f>
        <v>0.05</v>
      </c>
    </row>
    <row r="340" spans="1:12" x14ac:dyDescent="0.25">
      <c r="A340" s="105">
        <f t="shared" ref="A340:A377" si="52">DATE(YEAR(A339),MONTH(A339)+2,1-1)</f>
        <v>54026</v>
      </c>
      <c r="B340" s="102" t="str">
        <f t="shared" si="47"/>
        <v>A340</v>
      </c>
      <c r="C340" s="103">
        <v>323</v>
      </c>
      <c r="D340" s="81">
        <f t="shared" si="48"/>
        <v>0</v>
      </c>
      <c r="E340" s="81">
        <f t="shared" ref="E340:E377" si="53">IF($D$6+1-C340&lt;=0,0,IF($D$9="Beginning",PMT(L339/12,$D$6+1-C340,-(D339-E339),-PV(L339/12,1,0,$D$10),0),PMT(L340/12,$D$6+1-C340,-D340,$D$10,0)))</f>
        <v>0</v>
      </c>
      <c r="F340" s="81">
        <f t="shared" si="49"/>
        <v>0</v>
      </c>
      <c r="G340" s="81"/>
      <c r="H340" s="81">
        <f t="shared" si="50"/>
        <v>0</v>
      </c>
      <c r="I340" s="81">
        <f t="shared" si="45"/>
        <v>0</v>
      </c>
      <c r="J340" s="82">
        <f t="shared" si="46"/>
        <v>0</v>
      </c>
      <c r="K340" s="80"/>
      <c r="L340" s="104">
        <f t="shared" si="51"/>
        <v>0.05</v>
      </c>
    </row>
    <row r="341" spans="1:12" x14ac:dyDescent="0.25">
      <c r="A341" s="105">
        <f t="shared" si="52"/>
        <v>54057</v>
      </c>
      <c r="B341" s="102" t="str">
        <f t="shared" si="47"/>
        <v>A341</v>
      </c>
      <c r="C341" s="103">
        <v>324</v>
      </c>
      <c r="D341" s="81">
        <f t="shared" si="48"/>
        <v>0</v>
      </c>
      <c r="E341" s="81">
        <f t="shared" si="53"/>
        <v>0</v>
      </c>
      <c r="F341" s="81">
        <f t="shared" si="49"/>
        <v>0</v>
      </c>
      <c r="G341" s="81"/>
      <c r="H341" s="81">
        <f t="shared" si="50"/>
        <v>0</v>
      </c>
      <c r="I341" s="81">
        <f t="shared" si="45"/>
        <v>0</v>
      </c>
      <c r="J341" s="82">
        <f t="shared" si="46"/>
        <v>0</v>
      </c>
      <c r="K341" s="80"/>
      <c r="L341" s="104">
        <f t="shared" si="51"/>
        <v>0.05</v>
      </c>
    </row>
    <row r="342" spans="1:12" x14ac:dyDescent="0.25">
      <c r="A342" s="105">
        <f t="shared" si="52"/>
        <v>54088</v>
      </c>
      <c r="B342" s="102" t="str">
        <f t="shared" si="47"/>
        <v>A342</v>
      </c>
      <c r="C342" s="103">
        <v>325</v>
      </c>
      <c r="D342" s="81">
        <f t="shared" si="48"/>
        <v>0</v>
      </c>
      <c r="E342" s="81">
        <f t="shared" si="53"/>
        <v>0</v>
      </c>
      <c r="F342" s="81">
        <f t="shared" si="49"/>
        <v>0</v>
      </c>
      <c r="G342" s="81"/>
      <c r="H342" s="81">
        <f t="shared" si="50"/>
        <v>0</v>
      </c>
      <c r="I342" s="81">
        <f t="shared" si="45"/>
        <v>0</v>
      </c>
      <c r="J342" s="82">
        <f t="shared" si="46"/>
        <v>0</v>
      </c>
      <c r="K342" s="80"/>
      <c r="L342" s="104">
        <f t="shared" si="51"/>
        <v>0.05</v>
      </c>
    </row>
    <row r="343" spans="1:12" x14ac:dyDescent="0.25">
      <c r="A343" s="105">
        <f t="shared" si="52"/>
        <v>54117</v>
      </c>
      <c r="B343" s="102" t="str">
        <f t="shared" si="47"/>
        <v>A343</v>
      </c>
      <c r="C343" s="103">
        <v>326</v>
      </c>
      <c r="D343" s="81">
        <f t="shared" si="48"/>
        <v>0</v>
      </c>
      <c r="E343" s="81">
        <f t="shared" si="53"/>
        <v>0</v>
      </c>
      <c r="F343" s="81">
        <f t="shared" si="49"/>
        <v>0</v>
      </c>
      <c r="G343" s="81"/>
      <c r="H343" s="81">
        <f t="shared" si="50"/>
        <v>0</v>
      </c>
      <c r="I343" s="81">
        <f t="shared" si="45"/>
        <v>0</v>
      </c>
      <c r="J343" s="82">
        <f t="shared" si="46"/>
        <v>0</v>
      </c>
      <c r="K343" s="80"/>
      <c r="L343" s="104">
        <f t="shared" si="51"/>
        <v>0.05</v>
      </c>
    </row>
    <row r="344" spans="1:12" x14ac:dyDescent="0.25">
      <c r="A344" s="105">
        <f t="shared" si="52"/>
        <v>54148</v>
      </c>
      <c r="B344" s="102" t="str">
        <f t="shared" si="47"/>
        <v>A344</v>
      </c>
      <c r="C344" s="103">
        <v>327</v>
      </c>
      <c r="D344" s="81">
        <f t="shared" si="48"/>
        <v>0</v>
      </c>
      <c r="E344" s="81">
        <f t="shared" si="53"/>
        <v>0</v>
      </c>
      <c r="F344" s="81">
        <f t="shared" si="49"/>
        <v>0</v>
      </c>
      <c r="G344" s="81"/>
      <c r="H344" s="81">
        <f t="shared" si="50"/>
        <v>0</v>
      </c>
      <c r="I344" s="81">
        <f t="shared" si="45"/>
        <v>0</v>
      </c>
      <c r="J344" s="82">
        <f t="shared" si="46"/>
        <v>0</v>
      </c>
      <c r="K344" s="80"/>
      <c r="L344" s="104">
        <f t="shared" si="51"/>
        <v>0.05</v>
      </c>
    </row>
    <row r="345" spans="1:12" x14ac:dyDescent="0.25">
      <c r="A345" s="105">
        <f t="shared" si="52"/>
        <v>54178</v>
      </c>
      <c r="B345" s="102" t="str">
        <f t="shared" si="47"/>
        <v>A345</v>
      </c>
      <c r="C345" s="103">
        <v>328</v>
      </c>
      <c r="D345" s="81">
        <f t="shared" si="48"/>
        <v>0</v>
      </c>
      <c r="E345" s="81">
        <f t="shared" si="53"/>
        <v>0</v>
      </c>
      <c r="F345" s="81">
        <f t="shared" si="49"/>
        <v>0</v>
      </c>
      <c r="G345" s="81"/>
      <c r="H345" s="81">
        <f t="shared" si="50"/>
        <v>0</v>
      </c>
      <c r="I345" s="81">
        <f t="shared" si="45"/>
        <v>0</v>
      </c>
      <c r="J345" s="82">
        <f t="shared" si="46"/>
        <v>0</v>
      </c>
      <c r="K345" s="80"/>
      <c r="L345" s="104">
        <f t="shared" si="51"/>
        <v>0.05</v>
      </c>
    </row>
    <row r="346" spans="1:12" x14ac:dyDescent="0.25">
      <c r="A346" s="105">
        <f t="shared" si="52"/>
        <v>54209</v>
      </c>
      <c r="B346" s="102" t="str">
        <f t="shared" si="47"/>
        <v>A346</v>
      </c>
      <c r="C346" s="103">
        <v>329</v>
      </c>
      <c r="D346" s="81">
        <f t="shared" si="48"/>
        <v>0</v>
      </c>
      <c r="E346" s="81">
        <f t="shared" si="53"/>
        <v>0</v>
      </c>
      <c r="F346" s="81">
        <f t="shared" si="49"/>
        <v>0</v>
      </c>
      <c r="G346" s="81"/>
      <c r="H346" s="81">
        <f t="shared" si="50"/>
        <v>0</v>
      </c>
      <c r="I346" s="81">
        <f t="shared" si="45"/>
        <v>0</v>
      </c>
      <c r="J346" s="82">
        <f t="shared" si="46"/>
        <v>0</v>
      </c>
      <c r="K346" s="80"/>
      <c r="L346" s="104">
        <f t="shared" si="51"/>
        <v>0.05</v>
      </c>
    </row>
    <row r="347" spans="1:12" x14ac:dyDescent="0.25">
      <c r="A347" s="105">
        <f t="shared" si="52"/>
        <v>54239</v>
      </c>
      <c r="B347" s="102" t="str">
        <f t="shared" si="47"/>
        <v>A347</v>
      </c>
      <c r="C347" s="103">
        <v>330</v>
      </c>
      <c r="D347" s="81">
        <f t="shared" si="48"/>
        <v>0</v>
      </c>
      <c r="E347" s="81">
        <f t="shared" si="53"/>
        <v>0</v>
      </c>
      <c r="F347" s="81">
        <f t="shared" si="49"/>
        <v>0</v>
      </c>
      <c r="G347" s="81"/>
      <c r="H347" s="81">
        <f t="shared" si="50"/>
        <v>0</v>
      </c>
      <c r="I347" s="81">
        <f t="shared" si="45"/>
        <v>0</v>
      </c>
      <c r="J347" s="82">
        <f t="shared" si="46"/>
        <v>0</v>
      </c>
      <c r="K347" s="80"/>
      <c r="L347" s="104">
        <f t="shared" si="51"/>
        <v>0.05</v>
      </c>
    </row>
    <row r="348" spans="1:12" x14ac:dyDescent="0.25">
      <c r="A348" s="105">
        <f t="shared" si="52"/>
        <v>54270</v>
      </c>
      <c r="B348" s="102" t="str">
        <f t="shared" si="47"/>
        <v>A348</v>
      </c>
      <c r="C348" s="103">
        <v>331</v>
      </c>
      <c r="D348" s="81">
        <f t="shared" si="48"/>
        <v>0</v>
      </c>
      <c r="E348" s="81">
        <f t="shared" si="53"/>
        <v>0</v>
      </c>
      <c r="F348" s="81">
        <f t="shared" si="49"/>
        <v>0</v>
      </c>
      <c r="G348" s="81"/>
      <c r="H348" s="81">
        <f t="shared" si="50"/>
        <v>0</v>
      </c>
      <c r="I348" s="81">
        <f t="shared" si="45"/>
        <v>0</v>
      </c>
      <c r="J348" s="82">
        <f t="shared" si="46"/>
        <v>0</v>
      </c>
      <c r="K348" s="80"/>
      <c r="L348" s="104">
        <f t="shared" si="51"/>
        <v>0.05</v>
      </c>
    </row>
    <row r="349" spans="1:12" x14ac:dyDescent="0.25">
      <c r="A349" s="105">
        <f t="shared" si="52"/>
        <v>54301</v>
      </c>
      <c r="B349" s="102" t="str">
        <f t="shared" si="47"/>
        <v>A349</v>
      </c>
      <c r="C349" s="103">
        <v>332</v>
      </c>
      <c r="D349" s="81">
        <f t="shared" si="48"/>
        <v>0</v>
      </c>
      <c r="E349" s="81">
        <f t="shared" si="53"/>
        <v>0</v>
      </c>
      <c r="F349" s="81">
        <f t="shared" si="49"/>
        <v>0</v>
      </c>
      <c r="G349" s="81"/>
      <c r="H349" s="81">
        <f t="shared" si="50"/>
        <v>0</v>
      </c>
      <c r="I349" s="81">
        <f t="shared" si="45"/>
        <v>0</v>
      </c>
      <c r="J349" s="82">
        <f t="shared" si="46"/>
        <v>0</v>
      </c>
      <c r="K349" s="80"/>
      <c r="L349" s="104">
        <f t="shared" si="51"/>
        <v>0.05</v>
      </c>
    </row>
    <row r="350" spans="1:12" x14ac:dyDescent="0.25">
      <c r="A350" s="105">
        <f t="shared" si="52"/>
        <v>54331</v>
      </c>
      <c r="B350" s="102" t="str">
        <f t="shared" si="47"/>
        <v>A350</v>
      </c>
      <c r="C350" s="103">
        <v>333</v>
      </c>
      <c r="D350" s="81">
        <f t="shared" si="48"/>
        <v>0</v>
      </c>
      <c r="E350" s="81">
        <f t="shared" si="53"/>
        <v>0</v>
      </c>
      <c r="F350" s="81">
        <f t="shared" si="49"/>
        <v>0</v>
      </c>
      <c r="G350" s="81"/>
      <c r="H350" s="81">
        <f t="shared" si="50"/>
        <v>0</v>
      </c>
      <c r="I350" s="81">
        <f t="shared" si="45"/>
        <v>0</v>
      </c>
      <c r="J350" s="82">
        <f t="shared" si="46"/>
        <v>0</v>
      </c>
      <c r="K350" s="80"/>
      <c r="L350" s="104">
        <f t="shared" si="51"/>
        <v>0.05</v>
      </c>
    </row>
    <row r="351" spans="1:12" x14ac:dyDescent="0.25">
      <c r="A351" s="105">
        <f t="shared" si="52"/>
        <v>54362</v>
      </c>
      <c r="B351" s="102" t="str">
        <f t="shared" si="47"/>
        <v>A351</v>
      </c>
      <c r="C351" s="103">
        <v>334</v>
      </c>
      <c r="D351" s="81">
        <f t="shared" si="48"/>
        <v>0</v>
      </c>
      <c r="E351" s="81">
        <f t="shared" si="53"/>
        <v>0</v>
      </c>
      <c r="F351" s="81">
        <f t="shared" si="49"/>
        <v>0</v>
      </c>
      <c r="G351" s="81"/>
      <c r="H351" s="81">
        <f t="shared" si="50"/>
        <v>0</v>
      </c>
      <c r="I351" s="81">
        <f t="shared" si="45"/>
        <v>0</v>
      </c>
      <c r="J351" s="82">
        <f t="shared" si="46"/>
        <v>0</v>
      </c>
      <c r="K351" s="80"/>
      <c r="L351" s="104">
        <f t="shared" si="51"/>
        <v>0.05</v>
      </c>
    </row>
    <row r="352" spans="1:12" x14ac:dyDescent="0.25">
      <c r="A352" s="105">
        <f t="shared" si="52"/>
        <v>54392</v>
      </c>
      <c r="B352" s="102" t="str">
        <f t="shared" si="47"/>
        <v>A352</v>
      </c>
      <c r="C352" s="103">
        <v>335</v>
      </c>
      <c r="D352" s="81">
        <f t="shared" si="48"/>
        <v>0</v>
      </c>
      <c r="E352" s="81">
        <f t="shared" si="53"/>
        <v>0</v>
      </c>
      <c r="F352" s="81">
        <f t="shared" si="49"/>
        <v>0</v>
      </c>
      <c r="G352" s="81"/>
      <c r="H352" s="81">
        <f t="shared" si="50"/>
        <v>0</v>
      </c>
      <c r="I352" s="81">
        <f t="shared" si="45"/>
        <v>0</v>
      </c>
      <c r="J352" s="82">
        <f t="shared" si="46"/>
        <v>0</v>
      </c>
      <c r="K352" s="80"/>
      <c r="L352" s="104">
        <f t="shared" si="51"/>
        <v>0.05</v>
      </c>
    </row>
    <row r="353" spans="1:12" x14ac:dyDescent="0.25">
      <c r="A353" s="105">
        <f t="shared" si="52"/>
        <v>54423</v>
      </c>
      <c r="B353" s="102" t="str">
        <f t="shared" si="47"/>
        <v>A353</v>
      </c>
      <c r="C353" s="103">
        <v>336</v>
      </c>
      <c r="D353" s="81">
        <f t="shared" si="48"/>
        <v>0</v>
      </c>
      <c r="E353" s="81">
        <f t="shared" si="53"/>
        <v>0</v>
      </c>
      <c r="F353" s="81">
        <f t="shared" si="49"/>
        <v>0</v>
      </c>
      <c r="G353" s="81"/>
      <c r="H353" s="81">
        <f t="shared" si="50"/>
        <v>0</v>
      </c>
      <c r="I353" s="81">
        <f t="shared" si="45"/>
        <v>0</v>
      </c>
      <c r="J353" s="82">
        <f t="shared" si="46"/>
        <v>0</v>
      </c>
      <c r="K353" s="80"/>
      <c r="L353" s="104">
        <f t="shared" si="51"/>
        <v>0.05</v>
      </c>
    </row>
    <row r="354" spans="1:12" x14ac:dyDescent="0.25">
      <c r="A354" s="105">
        <f t="shared" si="52"/>
        <v>54454</v>
      </c>
      <c r="B354" s="102" t="str">
        <f t="shared" si="47"/>
        <v>A354</v>
      </c>
      <c r="C354" s="103">
        <v>337</v>
      </c>
      <c r="D354" s="81">
        <f t="shared" si="48"/>
        <v>0</v>
      </c>
      <c r="E354" s="81">
        <f t="shared" si="53"/>
        <v>0</v>
      </c>
      <c r="F354" s="81">
        <f t="shared" si="49"/>
        <v>0</v>
      </c>
      <c r="G354" s="81"/>
      <c r="H354" s="81">
        <f t="shared" si="50"/>
        <v>0</v>
      </c>
      <c r="I354" s="81">
        <f t="shared" si="45"/>
        <v>0</v>
      </c>
      <c r="J354" s="82">
        <f t="shared" si="46"/>
        <v>0</v>
      </c>
      <c r="K354" s="80"/>
      <c r="L354" s="104">
        <f t="shared" si="51"/>
        <v>0.05</v>
      </c>
    </row>
    <row r="355" spans="1:12" x14ac:dyDescent="0.25">
      <c r="A355" s="105">
        <f t="shared" si="52"/>
        <v>54482</v>
      </c>
      <c r="B355" s="102" t="str">
        <f t="shared" si="47"/>
        <v>A355</v>
      </c>
      <c r="C355" s="103">
        <v>338</v>
      </c>
      <c r="D355" s="81">
        <f t="shared" si="48"/>
        <v>0</v>
      </c>
      <c r="E355" s="81">
        <f t="shared" si="53"/>
        <v>0</v>
      </c>
      <c r="F355" s="81">
        <f t="shared" si="49"/>
        <v>0</v>
      </c>
      <c r="G355" s="81"/>
      <c r="H355" s="81">
        <f t="shared" si="50"/>
        <v>0</v>
      </c>
      <c r="I355" s="81">
        <f t="shared" si="45"/>
        <v>0</v>
      </c>
      <c r="J355" s="82">
        <f t="shared" si="46"/>
        <v>0</v>
      </c>
      <c r="K355" s="80"/>
      <c r="L355" s="104">
        <f t="shared" si="51"/>
        <v>0.05</v>
      </c>
    </row>
    <row r="356" spans="1:12" x14ac:dyDescent="0.25">
      <c r="A356" s="105">
        <f t="shared" si="52"/>
        <v>54513</v>
      </c>
      <c r="B356" s="102" t="str">
        <f t="shared" si="47"/>
        <v>A356</v>
      </c>
      <c r="C356" s="103">
        <v>339</v>
      </c>
      <c r="D356" s="81">
        <f t="shared" si="48"/>
        <v>0</v>
      </c>
      <c r="E356" s="81">
        <f t="shared" si="53"/>
        <v>0</v>
      </c>
      <c r="F356" s="81">
        <f t="shared" si="49"/>
        <v>0</v>
      </c>
      <c r="G356" s="81"/>
      <c r="H356" s="81">
        <f t="shared" si="50"/>
        <v>0</v>
      </c>
      <c r="I356" s="81">
        <f t="shared" si="45"/>
        <v>0</v>
      </c>
      <c r="J356" s="82">
        <f t="shared" si="46"/>
        <v>0</v>
      </c>
      <c r="K356" s="80"/>
      <c r="L356" s="104">
        <f t="shared" si="51"/>
        <v>0.05</v>
      </c>
    </row>
    <row r="357" spans="1:12" x14ac:dyDescent="0.25">
      <c r="A357" s="105">
        <f t="shared" si="52"/>
        <v>54543</v>
      </c>
      <c r="B357" s="102" t="str">
        <f t="shared" si="47"/>
        <v>A357</v>
      </c>
      <c r="C357" s="103">
        <v>340</v>
      </c>
      <c r="D357" s="81">
        <f t="shared" si="48"/>
        <v>0</v>
      </c>
      <c r="E357" s="81">
        <f t="shared" si="53"/>
        <v>0</v>
      </c>
      <c r="F357" s="81">
        <f t="shared" si="49"/>
        <v>0</v>
      </c>
      <c r="G357" s="81"/>
      <c r="H357" s="81">
        <f t="shared" si="50"/>
        <v>0</v>
      </c>
      <c r="I357" s="81">
        <f t="shared" si="45"/>
        <v>0</v>
      </c>
      <c r="J357" s="82">
        <f t="shared" si="46"/>
        <v>0</v>
      </c>
      <c r="K357" s="80"/>
      <c r="L357" s="104">
        <f t="shared" si="51"/>
        <v>0.05</v>
      </c>
    </row>
    <row r="358" spans="1:12" x14ac:dyDescent="0.25">
      <c r="A358" s="105">
        <f t="shared" si="52"/>
        <v>54574</v>
      </c>
      <c r="B358" s="102" t="str">
        <f t="shared" si="47"/>
        <v>A358</v>
      </c>
      <c r="C358" s="103">
        <v>341</v>
      </c>
      <c r="D358" s="81">
        <f t="shared" si="48"/>
        <v>0</v>
      </c>
      <c r="E358" s="81">
        <f t="shared" si="53"/>
        <v>0</v>
      </c>
      <c r="F358" s="81">
        <f t="shared" si="49"/>
        <v>0</v>
      </c>
      <c r="G358" s="81"/>
      <c r="H358" s="81">
        <f t="shared" si="50"/>
        <v>0</v>
      </c>
      <c r="I358" s="81">
        <f t="shared" si="45"/>
        <v>0</v>
      </c>
      <c r="J358" s="82">
        <f t="shared" si="46"/>
        <v>0</v>
      </c>
      <c r="K358" s="80"/>
      <c r="L358" s="104">
        <f t="shared" si="51"/>
        <v>0.05</v>
      </c>
    </row>
    <row r="359" spans="1:12" x14ac:dyDescent="0.25">
      <c r="A359" s="105">
        <f t="shared" si="52"/>
        <v>54604</v>
      </c>
      <c r="B359" s="102" t="str">
        <f t="shared" si="47"/>
        <v>A359</v>
      </c>
      <c r="C359" s="103">
        <v>342</v>
      </c>
      <c r="D359" s="81">
        <f t="shared" si="48"/>
        <v>0</v>
      </c>
      <c r="E359" s="81">
        <f t="shared" si="53"/>
        <v>0</v>
      </c>
      <c r="F359" s="81">
        <f t="shared" si="49"/>
        <v>0</v>
      </c>
      <c r="G359" s="81"/>
      <c r="H359" s="81">
        <f t="shared" si="50"/>
        <v>0</v>
      </c>
      <c r="I359" s="81">
        <f t="shared" si="45"/>
        <v>0</v>
      </c>
      <c r="J359" s="82">
        <f t="shared" si="46"/>
        <v>0</v>
      </c>
      <c r="K359" s="80"/>
      <c r="L359" s="104">
        <f t="shared" si="51"/>
        <v>0.05</v>
      </c>
    </row>
    <row r="360" spans="1:12" x14ac:dyDescent="0.25">
      <c r="A360" s="105">
        <f t="shared" si="52"/>
        <v>54635</v>
      </c>
      <c r="B360" s="102" t="str">
        <f t="shared" si="47"/>
        <v>A360</v>
      </c>
      <c r="C360" s="103">
        <v>343</v>
      </c>
      <c r="D360" s="81">
        <f t="shared" si="48"/>
        <v>0</v>
      </c>
      <c r="E360" s="81">
        <f t="shared" si="53"/>
        <v>0</v>
      </c>
      <c r="F360" s="81">
        <f t="shared" si="49"/>
        <v>0</v>
      </c>
      <c r="G360" s="81"/>
      <c r="H360" s="81">
        <f t="shared" si="50"/>
        <v>0</v>
      </c>
      <c r="I360" s="81">
        <f t="shared" si="45"/>
        <v>0</v>
      </c>
      <c r="J360" s="82">
        <f t="shared" si="46"/>
        <v>0</v>
      </c>
      <c r="K360" s="80"/>
      <c r="L360" s="104">
        <f t="shared" si="51"/>
        <v>0.05</v>
      </c>
    </row>
    <row r="361" spans="1:12" x14ac:dyDescent="0.25">
      <c r="A361" s="105">
        <f t="shared" si="52"/>
        <v>54666</v>
      </c>
      <c r="B361" s="102" t="str">
        <f t="shared" si="47"/>
        <v>A361</v>
      </c>
      <c r="C361" s="103">
        <v>344</v>
      </c>
      <c r="D361" s="81">
        <f t="shared" si="48"/>
        <v>0</v>
      </c>
      <c r="E361" s="81">
        <f t="shared" si="53"/>
        <v>0</v>
      </c>
      <c r="F361" s="81">
        <f t="shared" si="49"/>
        <v>0</v>
      </c>
      <c r="G361" s="81"/>
      <c r="H361" s="81">
        <f t="shared" si="50"/>
        <v>0</v>
      </c>
      <c r="I361" s="81">
        <f t="shared" si="45"/>
        <v>0</v>
      </c>
      <c r="J361" s="82">
        <f t="shared" si="46"/>
        <v>0</v>
      </c>
      <c r="K361" s="80"/>
      <c r="L361" s="104">
        <f t="shared" si="51"/>
        <v>0.05</v>
      </c>
    </row>
    <row r="362" spans="1:12" x14ac:dyDescent="0.25">
      <c r="A362" s="105">
        <f t="shared" si="52"/>
        <v>54696</v>
      </c>
      <c r="B362" s="102" t="str">
        <f t="shared" si="47"/>
        <v>A362</v>
      </c>
      <c r="C362" s="103">
        <v>345</v>
      </c>
      <c r="D362" s="81">
        <f t="shared" si="48"/>
        <v>0</v>
      </c>
      <c r="E362" s="81">
        <f t="shared" si="53"/>
        <v>0</v>
      </c>
      <c r="F362" s="81">
        <f t="shared" si="49"/>
        <v>0</v>
      </c>
      <c r="G362" s="81"/>
      <c r="H362" s="81">
        <f t="shared" si="50"/>
        <v>0</v>
      </c>
      <c r="I362" s="81">
        <f t="shared" si="45"/>
        <v>0</v>
      </c>
      <c r="J362" s="82">
        <f t="shared" si="46"/>
        <v>0</v>
      </c>
      <c r="K362" s="80"/>
      <c r="L362" s="104">
        <f t="shared" si="51"/>
        <v>0.05</v>
      </c>
    </row>
    <row r="363" spans="1:12" x14ac:dyDescent="0.25">
      <c r="A363" s="105">
        <f t="shared" si="52"/>
        <v>54727</v>
      </c>
      <c r="B363" s="102" t="str">
        <f t="shared" si="47"/>
        <v>A363</v>
      </c>
      <c r="C363" s="103">
        <v>346</v>
      </c>
      <c r="D363" s="81">
        <f t="shared" si="48"/>
        <v>0</v>
      </c>
      <c r="E363" s="81">
        <f t="shared" si="53"/>
        <v>0</v>
      </c>
      <c r="F363" s="81">
        <f t="shared" si="49"/>
        <v>0</v>
      </c>
      <c r="G363" s="81"/>
      <c r="H363" s="81">
        <f t="shared" si="50"/>
        <v>0</v>
      </c>
      <c r="I363" s="81">
        <f t="shared" si="45"/>
        <v>0</v>
      </c>
      <c r="J363" s="82">
        <f t="shared" si="46"/>
        <v>0</v>
      </c>
      <c r="K363" s="80"/>
      <c r="L363" s="104">
        <f t="shared" si="51"/>
        <v>0.05</v>
      </c>
    </row>
    <row r="364" spans="1:12" x14ac:dyDescent="0.25">
      <c r="A364" s="105">
        <f t="shared" si="52"/>
        <v>54757</v>
      </c>
      <c r="B364" s="102" t="str">
        <f t="shared" si="47"/>
        <v>A364</v>
      </c>
      <c r="C364" s="103">
        <v>347</v>
      </c>
      <c r="D364" s="81">
        <f t="shared" si="48"/>
        <v>0</v>
      </c>
      <c r="E364" s="81">
        <f t="shared" si="53"/>
        <v>0</v>
      </c>
      <c r="F364" s="81">
        <f t="shared" si="49"/>
        <v>0</v>
      </c>
      <c r="G364" s="81"/>
      <c r="H364" s="81">
        <f t="shared" si="50"/>
        <v>0</v>
      </c>
      <c r="I364" s="81">
        <f t="shared" si="45"/>
        <v>0</v>
      </c>
      <c r="J364" s="82">
        <f t="shared" si="46"/>
        <v>0</v>
      </c>
      <c r="K364" s="80"/>
      <c r="L364" s="104">
        <f t="shared" si="51"/>
        <v>0.05</v>
      </c>
    </row>
    <row r="365" spans="1:12" x14ac:dyDescent="0.25">
      <c r="A365" s="105">
        <f t="shared" si="52"/>
        <v>54788</v>
      </c>
      <c r="B365" s="102" t="str">
        <f t="shared" si="47"/>
        <v>A365</v>
      </c>
      <c r="C365" s="103">
        <v>348</v>
      </c>
      <c r="D365" s="81">
        <f t="shared" si="48"/>
        <v>0</v>
      </c>
      <c r="E365" s="81">
        <f t="shared" si="53"/>
        <v>0</v>
      </c>
      <c r="F365" s="81">
        <f t="shared" si="49"/>
        <v>0</v>
      </c>
      <c r="G365" s="81"/>
      <c r="H365" s="81">
        <f t="shared" si="50"/>
        <v>0</v>
      </c>
      <c r="I365" s="81">
        <f t="shared" si="45"/>
        <v>0</v>
      </c>
      <c r="J365" s="82">
        <f t="shared" si="46"/>
        <v>0</v>
      </c>
      <c r="K365" s="80"/>
      <c r="L365" s="104">
        <f t="shared" si="51"/>
        <v>0.05</v>
      </c>
    </row>
    <row r="366" spans="1:12" x14ac:dyDescent="0.25">
      <c r="A366" s="105">
        <f t="shared" si="52"/>
        <v>54819</v>
      </c>
      <c r="B366" s="102" t="str">
        <f t="shared" si="47"/>
        <v>A366</v>
      </c>
      <c r="C366" s="103">
        <v>349</v>
      </c>
      <c r="D366" s="81">
        <f t="shared" si="48"/>
        <v>0</v>
      </c>
      <c r="E366" s="81">
        <f t="shared" si="53"/>
        <v>0</v>
      </c>
      <c r="F366" s="81">
        <f t="shared" si="49"/>
        <v>0</v>
      </c>
      <c r="G366" s="81"/>
      <c r="H366" s="81">
        <f t="shared" si="50"/>
        <v>0</v>
      </c>
      <c r="I366" s="81">
        <f t="shared" si="45"/>
        <v>0</v>
      </c>
      <c r="J366" s="82">
        <f t="shared" si="46"/>
        <v>0</v>
      </c>
      <c r="K366" s="80"/>
      <c r="L366" s="104">
        <f t="shared" si="51"/>
        <v>0.05</v>
      </c>
    </row>
    <row r="367" spans="1:12" x14ac:dyDescent="0.25">
      <c r="A367" s="105">
        <f t="shared" si="52"/>
        <v>54847</v>
      </c>
      <c r="B367" s="102" t="str">
        <f t="shared" si="47"/>
        <v>A367</v>
      </c>
      <c r="C367" s="103">
        <v>350</v>
      </c>
      <c r="D367" s="81">
        <f t="shared" si="48"/>
        <v>0</v>
      </c>
      <c r="E367" s="81">
        <f t="shared" si="53"/>
        <v>0</v>
      </c>
      <c r="F367" s="81">
        <f t="shared" si="49"/>
        <v>0</v>
      </c>
      <c r="G367" s="81"/>
      <c r="H367" s="81">
        <f t="shared" si="50"/>
        <v>0</v>
      </c>
      <c r="I367" s="81">
        <f t="shared" si="45"/>
        <v>0</v>
      </c>
      <c r="J367" s="82">
        <f t="shared" si="46"/>
        <v>0</v>
      </c>
      <c r="K367" s="80"/>
      <c r="L367" s="104">
        <f t="shared" si="51"/>
        <v>0.05</v>
      </c>
    </row>
    <row r="368" spans="1:12" x14ac:dyDescent="0.25">
      <c r="A368" s="105">
        <f t="shared" si="52"/>
        <v>54878</v>
      </c>
      <c r="B368" s="102" t="str">
        <f t="shared" si="47"/>
        <v>A368</v>
      </c>
      <c r="C368" s="103">
        <v>351</v>
      </c>
      <c r="D368" s="81">
        <f t="shared" si="48"/>
        <v>0</v>
      </c>
      <c r="E368" s="81">
        <f t="shared" si="53"/>
        <v>0</v>
      </c>
      <c r="F368" s="81">
        <f t="shared" si="49"/>
        <v>0</v>
      </c>
      <c r="G368" s="81"/>
      <c r="H368" s="81">
        <f t="shared" si="50"/>
        <v>0</v>
      </c>
      <c r="I368" s="81">
        <f t="shared" si="45"/>
        <v>0</v>
      </c>
      <c r="J368" s="82">
        <f t="shared" si="46"/>
        <v>0</v>
      </c>
      <c r="K368" s="80"/>
      <c r="L368" s="104">
        <f t="shared" si="51"/>
        <v>0.05</v>
      </c>
    </row>
    <row r="369" spans="1:12" x14ac:dyDescent="0.25">
      <c r="A369" s="105">
        <f t="shared" si="52"/>
        <v>54908</v>
      </c>
      <c r="B369" s="102" t="str">
        <f t="shared" si="47"/>
        <v>A369</v>
      </c>
      <c r="C369" s="103">
        <v>352</v>
      </c>
      <c r="D369" s="81">
        <f t="shared" si="48"/>
        <v>0</v>
      </c>
      <c r="E369" s="81">
        <f t="shared" si="53"/>
        <v>0</v>
      </c>
      <c r="F369" s="81">
        <f t="shared" si="49"/>
        <v>0</v>
      </c>
      <c r="G369" s="81"/>
      <c r="H369" s="81">
        <f t="shared" si="50"/>
        <v>0</v>
      </c>
      <c r="I369" s="81">
        <f t="shared" si="45"/>
        <v>0</v>
      </c>
      <c r="J369" s="82">
        <f t="shared" si="46"/>
        <v>0</v>
      </c>
      <c r="K369" s="80"/>
      <c r="L369" s="104">
        <f t="shared" si="51"/>
        <v>0.05</v>
      </c>
    </row>
    <row r="370" spans="1:12" x14ac:dyDescent="0.25">
      <c r="A370" s="105">
        <f t="shared" si="52"/>
        <v>54939</v>
      </c>
      <c r="B370" s="102" t="str">
        <f t="shared" si="47"/>
        <v>A370</v>
      </c>
      <c r="C370" s="103">
        <v>353</v>
      </c>
      <c r="D370" s="81">
        <f t="shared" si="48"/>
        <v>0</v>
      </c>
      <c r="E370" s="81">
        <f t="shared" si="53"/>
        <v>0</v>
      </c>
      <c r="F370" s="81">
        <f t="shared" si="49"/>
        <v>0</v>
      </c>
      <c r="G370" s="81"/>
      <c r="H370" s="81">
        <f t="shared" si="50"/>
        <v>0</v>
      </c>
      <c r="I370" s="81">
        <f t="shared" si="45"/>
        <v>0</v>
      </c>
      <c r="J370" s="82">
        <f t="shared" si="46"/>
        <v>0</v>
      </c>
      <c r="K370" s="80"/>
      <c r="L370" s="104">
        <f t="shared" si="51"/>
        <v>0.05</v>
      </c>
    </row>
    <row r="371" spans="1:12" x14ac:dyDescent="0.25">
      <c r="A371" s="105">
        <f t="shared" si="52"/>
        <v>54969</v>
      </c>
      <c r="B371" s="102" t="str">
        <f t="shared" si="47"/>
        <v>A371</v>
      </c>
      <c r="C371" s="103">
        <v>354</v>
      </c>
      <c r="D371" s="81">
        <f t="shared" si="48"/>
        <v>0</v>
      </c>
      <c r="E371" s="81">
        <f t="shared" si="53"/>
        <v>0</v>
      </c>
      <c r="F371" s="81">
        <f t="shared" si="49"/>
        <v>0</v>
      </c>
      <c r="G371" s="81"/>
      <c r="H371" s="81">
        <f t="shared" si="50"/>
        <v>0</v>
      </c>
      <c r="I371" s="81">
        <f t="shared" si="45"/>
        <v>0</v>
      </c>
      <c r="J371" s="82">
        <f t="shared" si="46"/>
        <v>0</v>
      </c>
      <c r="K371" s="80"/>
      <c r="L371" s="104">
        <f t="shared" si="51"/>
        <v>0.05</v>
      </c>
    </row>
    <row r="372" spans="1:12" x14ac:dyDescent="0.25">
      <c r="A372" s="105">
        <f t="shared" si="52"/>
        <v>55000</v>
      </c>
      <c r="B372" s="102" t="str">
        <f t="shared" si="47"/>
        <v>A372</v>
      </c>
      <c r="C372" s="103">
        <v>355</v>
      </c>
      <c r="D372" s="81">
        <f t="shared" si="48"/>
        <v>0</v>
      </c>
      <c r="E372" s="81">
        <f t="shared" si="53"/>
        <v>0</v>
      </c>
      <c r="F372" s="81">
        <f t="shared" si="49"/>
        <v>0</v>
      </c>
      <c r="G372" s="81"/>
      <c r="H372" s="81">
        <f t="shared" si="50"/>
        <v>0</v>
      </c>
      <c r="I372" s="81">
        <f t="shared" si="45"/>
        <v>0</v>
      </c>
      <c r="J372" s="82">
        <f t="shared" si="46"/>
        <v>0</v>
      </c>
      <c r="K372" s="80"/>
      <c r="L372" s="104">
        <f t="shared" si="51"/>
        <v>0.05</v>
      </c>
    </row>
    <row r="373" spans="1:12" x14ac:dyDescent="0.25">
      <c r="A373" s="105">
        <f t="shared" si="52"/>
        <v>55031</v>
      </c>
      <c r="B373" s="102" t="str">
        <f t="shared" si="47"/>
        <v>A373</v>
      </c>
      <c r="C373" s="103">
        <v>356</v>
      </c>
      <c r="D373" s="81">
        <f t="shared" si="48"/>
        <v>0</v>
      </c>
      <c r="E373" s="81">
        <f t="shared" si="53"/>
        <v>0</v>
      </c>
      <c r="F373" s="81">
        <f t="shared" si="49"/>
        <v>0</v>
      </c>
      <c r="G373" s="81"/>
      <c r="H373" s="81">
        <f t="shared" si="50"/>
        <v>0</v>
      </c>
      <c r="I373" s="81">
        <f t="shared" si="45"/>
        <v>0</v>
      </c>
      <c r="J373" s="82">
        <f t="shared" si="46"/>
        <v>0</v>
      </c>
      <c r="K373" s="80"/>
      <c r="L373" s="104">
        <f t="shared" si="51"/>
        <v>0.05</v>
      </c>
    </row>
    <row r="374" spans="1:12" x14ac:dyDescent="0.25">
      <c r="A374" s="105">
        <f t="shared" si="52"/>
        <v>55061</v>
      </c>
      <c r="B374" s="102" t="str">
        <f t="shared" si="47"/>
        <v>A374</v>
      </c>
      <c r="C374" s="103">
        <v>357</v>
      </c>
      <c r="D374" s="81">
        <f t="shared" si="48"/>
        <v>0</v>
      </c>
      <c r="E374" s="81">
        <f t="shared" si="53"/>
        <v>0</v>
      </c>
      <c r="F374" s="81">
        <f t="shared" si="49"/>
        <v>0</v>
      </c>
      <c r="G374" s="81"/>
      <c r="H374" s="81">
        <f t="shared" si="50"/>
        <v>0</v>
      </c>
      <c r="I374" s="81">
        <f t="shared" si="45"/>
        <v>0</v>
      </c>
      <c r="J374" s="82">
        <f t="shared" si="46"/>
        <v>0</v>
      </c>
      <c r="K374" s="80"/>
      <c r="L374" s="104">
        <f t="shared" si="51"/>
        <v>0.05</v>
      </c>
    </row>
    <row r="375" spans="1:12" x14ac:dyDescent="0.25">
      <c r="A375" s="105">
        <f t="shared" si="52"/>
        <v>55092</v>
      </c>
      <c r="B375" s="102" t="str">
        <f t="shared" si="47"/>
        <v>A375</v>
      </c>
      <c r="C375" s="103">
        <v>358</v>
      </c>
      <c r="D375" s="81">
        <f t="shared" si="48"/>
        <v>0</v>
      </c>
      <c r="E375" s="81">
        <f t="shared" si="53"/>
        <v>0</v>
      </c>
      <c r="F375" s="81">
        <f t="shared" si="49"/>
        <v>0</v>
      </c>
      <c r="G375" s="81"/>
      <c r="H375" s="81">
        <f t="shared" si="50"/>
        <v>0</v>
      </c>
      <c r="I375" s="81">
        <f t="shared" si="45"/>
        <v>0</v>
      </c>
      <c r="J375" s="82">
        <f t="shared" si="46"/>
        <v>0</v>
      </c>
      <c r="K375" s="80"/>
      <c r="L375" s="104">
        <f t="shared" si="51"/>
        <v>0.05</v>
      </c>
    </row>
    <row r="376" spans="1:12" x14ac:dyDescent="0.25">
      <c r="A376" s="105">
        <f t="shared" si="52"/>
        <v>55122</v>
      </c>
      <c r="B376" s="102" t="str">
        <f t="shared" si="47"/>
        <v>A376</v>
      </c>
      <c r="C376" s="103">
        <v>359</v>
      </c>
      <c r="D376" s="81">
        <f t="shared" si="48"/>
        <v>0</v>
      </c>
      <c r="E376" s="81">
        <f t="shared" si="53"/>
        <v>0</v>
      </c>
      <c r="F376" s="81">
        <f t="shared" si="49"/>
        <v>0</v>
      </c>
      <c r="G376" s="81"/>
      <c r="H376" s="81">
        <f t="shared" si="50"/>
        <v>0</v>
      </c>
      <c r="I376" s="81">
        <f t="shared" si="45"/>
        <v>0</v>
      </c>
      <c r="J376" s="82">
        <f t="shared" si="46"/>
        <v>0</v>
      </c>
      <c r="K376" s="80"/>
      <c r="L376" s="104">
        <f t="shared" si="51"/>
        <v>0.05</v>
      </c>
    </row>
    <row r="377" spans="1:12" x14ac:dyDescent="0.25">
      <c r="A377" s="105">
        <f t="shared" si="52"/>
        <v>55153</v>
      </c>
      <c r="B377" s="102" t="str">
        <f t="shared" si="47"/>
        <v>A377</v>
      </c>
      <c r="C377" s="103">
        <v>360</v>
      </c>
      <c r="D377" s="81">
        <f t="shared" si="48"/>
        <v>0</v>
      </c>
      <c r="E377" s="81">
        <f t="shared" si="53"/>
        <v>0</v>
      </c>
      <c r="F377" s="81">
        <f t="shared" si="49"/>
        <v>0</v>
      </c>
      <c r="G377" s="81"/>
      <c r="H377" s="81">
        <f t="shared" si="50"/>
        <v>0</v>
      </c>
      <c r="I377" s="81">
        <f t="shared" si="45"/>
        <v>0</v>
      </c>
      <c r="J377" s="82">
        <f t="shared" si="46"/>
        <v>0</v>
      </c>
      <c r="K377" s="80"/>
      <c r="L377" s="104">
        <f t="shared" si="51"/>
        <v>0.05</v>
      </c>
    </row>
    <row r="378" spans="1:12" ht="15.75" thickBot="1" x14ac:dyDescent="0.3">
      <c r="A378" s="106"/>
      <c r="B378" s="106"/>
      <c r="C378" s="107"/>
      <c r="D378" s="108"/>
      <c r="E378" s="109">
        <f>SUM(E13:E377)</f>
        <v>28306.850466016404</v>
      </c>
      <c r="F378" s="109">
        <f>SUM(F13:F377)</f>
        <v>3306.8504660163999</v>
      </c>
      <c r="G378" s="109"/>
      <c r="H378" s="109">
        <f>SUM(H13:H377)</f>
        <v>25000.000000000011</v>
      </c>
      <c r="I378" s="108"/>
      <c r="J378" s="110"/>
      <c r="K378" s="107"/>
      <c r="L378" s="111"/>
    </row>
    <row r="379" spans="1:12" ht="15.75" thickTop="1" x14ac:dyDescent="0.25"/>
  </sheetData>
  <sheetProtection sheet="1" objects="1" scenarios="1"/>
  <mergeCells count="6">
    <mergeCell ref="A7:C7"/>
    <mergeCell ref="A8:C8"/>
    <mergeCell ref="A9:C9"/>
    <mergeCell ref="A4:C4"/>
    <mergeCell ref="A5:C5"/>
    <mergeCell ref="A6:C6"/>
  </mergeCells>
  <dataValidations disablePrompts="1" count="4">
    <dataValidation type="whole" allowBlank="1" showErrorMessage="1" errorTitle="Invalid Loan Period" error="The loan period should be an integer value between 1 and 360." promptTitle="Loan Period in Months" prompt="Enter a loan period between 1 and 360." sqref="D6" xr:uid="{B5496288-1D47-4934-A347-F1B154FA852E}">
      <formula1>1</formula1>
      <formula2>360</formula2>
    </dataValidation>
    <dataValidation type="decimal" allowBlank="1" showErrorMessage="1" errorTitle="Invalid Input" error="This value must be entered as a percentage between 0% and 100%." promptTitle="Annual Interest Rate" prompt="Enter the annual interest rate as a percentage." sqref="D5" xr:uid="{4EA260F2-1AB5-4066-BD87-E14DFA07334C}">
      <formula1>0</formula1>
      <formula2>1</formula2>
    </dataValidation>
    <dataValidation type="list" allowBlank="1" showErrorMessage="1" promptTitle="Loan Repayment Type" prompt="Select whether the loan is repaid at the beginning or end of a month." sqref="D9" xr:uid="{8A14168A-BC36-4019-9C01-AD8CB824F3E9}">
      <formula1>"Beginning, End"</formula1>
    </dataValidation>
    <dataValidation type="date" operator="greaterThan" allowBlank="1" showErrorMessage="1" errorTitle="Invalid Date" error="This is not a valid date - the date should be entered according to the Regional Date settings." promptTitle="Loan Start Date" prompt="Enter the date of the first loan repayment." sqref="D8" xr:uid="{451986B4-9289-4349-8E76-C959EE096EEB}">
      <formula1>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C8A04-25B3-4B3A-A90C-F413E76AB357}">
  <dimension ref="A1:H26"/>
  <sheetViews>
    <sheetView workbookViewId="0">
      <selection activeCell="F30" sqref="F30"/>
    </sheetView>
  </sheetViews>
  <sheetFormatPr defaultRowHeight="15" x14ac:dyDescent="0.25"/>
  <cols>
    <col min="2" max="2" width="14.7109375" customWidth="1"/>
    <col min="3" max="3" width="25.140625" customWidth="1"/>
    <col min="4" max="4" width="18.85546875" customWidth="1"/>
    <col min="5" max="5" width="10.5703125" customWidth="1"/>
    <col min="6" max="6" width="17.85546875" customWidth="1"/>
    <col min="7" max="7" width="11.85546875" customWidth="1"/>
    <col min="8" max="8" width="22" customWidth="1"/>
  </cols>
  <sheetData>
    <row r="1" spans="1:8" ht="20.25" x14ac:dyDescent="0.3">
      <c r="A1" s="161" t="s">
        <v>148</v>
      </c>
      <c r="B1" s="161"/>
      <c r="C1" s="161"/>
      <c r="D1" s="161"/>
      <c r="E1" s="161"/>
      <c r="F1" s="161"/>
      <c r="G1" s="161"/>
      <c r="H1" s="161"/>
    </row>
    <row r="2" spans="1:8" x14ac:dyDescent="0.25">
      <c r="A2" s="115"/>
      <c r="B2" s="115"/>
      <c r="C2" s="115"/>
      <c r="D2" s="115"/>
      <c r="E2" s="115"/>
      <c r="F2" s="115"/>
      <c r="G2" s="115"/>
      <c r="H2" s="115"/>
    </row>
    <row r="3" spans="1:8" x14ac:dyDescent="0.25">
      <c r="A3" s="115"/>
      <c r="B3" s="115"/>
      <c r="C3" s="115"/>
      <c r="D3" s="115"/>
      <c r="E3" s="115"/>
      <c r="F3" s="115"/>
      <c r="G3" s="115"/>
      <c r="H3" s="115"/>
    </row>
    <row r="4" spans="1:8" ht="15.75" x14ac:dyDescent="0.25">
      <c r="A4" s="116" t="s">
        <v>149</v>
      </c>
      <c r="B4" s="115"/>
      <c r="C4" s="115"/>
      <c r="D4" s="115"/>
      <c r="E4" s="115"/>
      <c r="F4" s="115"/>
      <c r="G4" s="115"/>
      <c r="H4" s="115"/>
    </row>
    <row r="5" spans="1:8" x14ac:dyDescent="0.25">
      <c r="A5" s="115"/>
      <c r="B5" s="115"/>
      <c r="C5" s="115"/>
      <c r="D5" s="115"/>
      <c r="E5" s="115"/>
      <c r="F5" s="115"/>
      <c r="G5" s="115"/>
      <c r="H5" s="115"/>
    </row>
    <row r="6" spans="1:8" x14ac:dyDescent="0.25">
      <c r="A6" s="115"/>
      <c r="B6" s="115"/>
      <c r="C6" s="115"/>
      <c r="D6" s="115"/>
      <c r="E6" s="115"/>
      <c r="F6" s="115"/>
      <c r="G6" s="115"/>
      <c r="H6" s="115"/>
    </row>
    <row r="7" spans="1:8" ht="15.75" x14ac:dyDescent="0.25">
      <c r="A7" s="115"/>
      <c r="B7" s="117" t="s">
        <v>150</v>
      </c>
      <c r="C7" s="117" t="s">
        <v>151</v>
      </c>
      <c r="D7" s="117" t="s">
        <v>152</v>
      </c>
      <c r="E7" s="115"/>
      <c r="F7" s="115"/>
      <c r="G7" s="115"/>
      <c r="H7" s="115"/>
    </row>
    <row r="8" spans="1:8" x14ac:dyDescent="0.25">
      <c r="A8" s="115"/>
      <c r="B8" s="115"/>
      <c r="C8" s="115"/>
      <c r="D8" s="115"/>
      <c r="E8" s="115"/>
      <c r="F8" s="115"/>
      <c r="G8" s="115"/>
      <c r="H8" s="115"/>
    </row>
    <row r="9" spans="1:8" ht="15.75" x14ac:dyDescent="0.25">
      <c r="A9" s="115"/>
      <c r="B9" s="113">
        <v>1</v>
      </c>
      <c r="C9" s="114">
        <v>0.5</v>
      </c>
      <c r="D9" s="112">
        <f>B9/(1-C9)</f>
        <v>2</v>
      </c>
      <c r="E9" s="115"/>
      <c r="F9" s="115"/>
      <c r="G9" s="115"/>
      <c r="H9" s="115"/>
    </row>
    <row r="10" spans="1:8" x14ac:dyDescent="0.25">
      <c r="A10" s="115"/>
      <c r="B10" s="115"/>
      <c r="C10" s="115"/>
      <c r="D10" s="115"/>
      <c r="E10" s="115"/>
      <c r="F10" s="115"/>
      <c r="G10" s="115"/>
      <c r="H10" s="115"/>
    </row>
    <row r="11" spans="1:8" x14ac:dyDescent="0.25">
      <c r="A11" s="115"/>
      <c r="B11" s="115"/>
      <c r="C11" s="115"/>
      <c r="D11" s="115"/>
      <c r="E11" s="115"/>
      <c r="F11" s="115"/>
      <c r="G11" s="115"/>
      <c r="H11" s="115"/>
    </row>
    <row r="12" spans="1:8" ht="15.75" x14ac:dyDescent="0.25">
      <c r="A12" s="116" t="s">
        <v>153</v>
      </c>
      <c r="B12" s="115"/>
      <c r="C12" s="115"/>
      <c r="D12" s="115"/>
      <c r="E12" s="115"/>
      <c r="F12" s="115"/>
      <c r="G12" s="115"/>
      <c r="H12" s="115"/>
    </row>
    <row r="13" spans="1:8" x14ac:dyDescent="0.25">
      <c r="A13" s="115"/>
      <c r="B13" s="115"/>
      <c r="C13" s="115"/>
      <c r="D13" s="115"/>
      <c r="E13" s="115"/>
      <c r="F13" s="115"/>
      <c r="G13" s="115"/>
      <c r="H13" s="115"/>
    </row>
    <row r="14" spans="1:8" ht="15.75" x14ac:dyDescent="0.25">
      <c r="A14" s="115"/>
      <c r="B14" s="118" t="s">
        <v>154</v>
      </c>
      <c r="C14" s="118" t="s">
        <v>150</v>
      </c>
      <c r="D14" s="118" t="s">
        <v>155</v>
      </c>
      <c r="E14" s="115"/>
      <c r="F14" s="115"/>
      <c r="G14" s="115"/>
      <c r="H14" s="115"/>
    </row>
    <row r="15" spans="1:8" x14ac:dyDescent="0.25">
      <c r="A15" s="115"/>
      <c r="B15" s="115"/>
      <c r="C15" s="115"/>
      <c r="D15" s="115"/>
      <c r="E15" s="115"/>
      <c r="F15" s="115"/>
      <c r="G15" s="115"/>
      <c r="H15" s="115"/>
    </row>
    <row r="16" spans="1:8" ht="15.75" x14ac:dyDescent="0.25">
      <c r="A16" s="115"/>
      <c r="B16" s="114">
        <v>1</v>
      </c>
      <c r="C16" s="113">
        <v>1</v>
      </c>
      <c r="D16" s="119">
        <f>((B16)*C16)+C16</f>
        <v>2</v>
      </c>
      <c r="E16" s="115"/>
      <c r="F16" s="115"/>
      <c r="G16" s="115"/>
      <c r="H16" s="115"/>
    </row>
    <row r="17" spans="1:8" x14ac:dyDescent="0.25">
      <c r="A17" s="115"/>
      <c r="B17" s="115"/>
      <c r="C17" s="115"/>
      <c r="D17" s="115"/>
      <c r="E17" s="115"/>
      <c r="F17" s="115"/>
      <c r="G17" s="115"/>
      <c r="H17" s="115"/>
    </row>
    <row r="18" spans="1:8" x14ac:dyDescent="0.25">
      <c r="A18" s="115"/>
      <c r="B18" s="115"/>
      <c r="C18" s="115"/>
      <c r="D18" s="115"/>
      <c r="E18" s="115"/>
      <c r="F18" s="115"/>
      <c r="G18" s="115"/>
      <c r="H18" s="115"/>
    </row>
    <row r="19" spans="1:8" ht="15.75" x14ac:dyDescent="0.25">
      <c r="A19" s="116" t="s">
        <v>156</v>
      </c>
      <c r="B19" s="115"/>
      <c r="C19" s="115"/>
      <c r="D19" s="115"/>
      <c r="E19" s="115"/>
      <c r="F19" s="115"/>
      <c r="G19" s="115"/>
      <c r="H19" s="115"/>
    </row>
    <row r="20" spans="1:8" x14ac:dyDescent="0.25">
      <c r="A20" s="115"/>
      <c r="B20" s="115"/>
      <c r="C20" s="115"/>
      <c r="D20" s="115"/>
      <c r="E20" s="115"/>
      <c r="F20" s="115"/>
      <c r="G20" s="115"/>
      <c r="H20" s="115"/>
    </row>
    <row r="21" spans="1:8" x14ac:dyDescent="0.25">
      <c r="A21" s="115"/>
      <c r="B21" s="115"/>
      <c r="C21" s="115"/>
      <c r="D21" s="115"/>
      <c r="E21" s="115"/>
      <c r="F21" s="115"/>
      <c r="G21" s="115"/>
      <c r="H21" s="115"/>
    </row>
    <row r="22" spans="1:8" ht="15.75" x14ac:dyDescent="0.25">
      <c r="A22" s="115"/>
      <c r="B22" s="117" t="s">
        <v>157</v>
      </c>
      <c r="C22" s="117" t="s">
        <v>158</v>
      </c>
      <c r="D22" s="118" t="s">
        <v>159</v>
      </c>
      <c r="E22" s="115"/>
      <c r="F22" s="118" t="s">
        <v>160</v>
      </c>
      <c r="G22" s="118" t="s">
        <v>161</v>
      </c>
      <c r="H22" s="118" t="s">
        <v>162</v>
      </c>
    </row>
    <row r="23" spans="1:8" x14ac:dyDescent="0.25">
      <c r="A23" s="115"/>
      <c r="B23" s="115"/>
      <c r="C23" s="115"/>
      <c r="D23" s="115"/>
      <c r="E23" s="115"/>
      <c r="F23" s="115"/>
      <c r="G23" s="115"/>
      <c r="H23" s="115"/>
    </row>
    <row r="24" spans="1:8" ht="15.75" x14ac:dyDescent="0.25">
      <c r="A24" s="115"/>
      <c r="B24" s="113">
        <v>1</v>
      </c>
      <c r="C24" s="114">
        <v>0.1</v>
      </c>
      <c r="D24" s="112">
        <f>B24*(1-C24)</f>
        <v>0.9</v>
      </c>
      <c r="E24" s="115"/>
      <c r="F24" s="114">
        <v>0.5</v>
      </c>
      <c r="G24" s="119">
        <f>B24*(1-F24)</f>
        <v>0.5</v>
      </c>
      <c r="H24" s="120">
        <f>(D24-G24)/(B24-G24)-1</f>
        <v>-0.19999999999999996</v>
      </c>
    </row>
    <row r="25" spans="1:8" x14ac:dyDescent="0.25">
      <c r="A25" s="115"/>
      <c r="B25" s="115"/>
      <c r="C25" s="115"/>
      <c r="D25" s="115"/>
      <c r="E25" s="115"/>
      <c r="F25" s="115"/>
      <c r="G25" s="115"/>
      <c r="H25" s="115"/>
    </row>
    <row r="26" spans="1:8" x14ac:dyDescent="0.25">
      <c r="A26" s="115"/>
      <c r="B26" s="115"/>
      <c r="C26" s="115"/>
      <c r="D26" s="115"/>
      <c r="E26" s="115"/>
      <c r="F26" s="115"/>
      <c r="G26" s="115"/>
      <c r="H26" s="115"/>
    </row>
  </sheetData>
  <sheetProtection sheet="1" objects="1" scenarios="1"/>
  <mergeCells count="1">
    <mergeCell ref="A1:H1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F82EF-4D39-4A28-BBCC-F111D2F956B1}">
  <dimension ref="A1:P41"/>
  <sheetViews>
    <sheetView zoomScale="75" zoomScaleNormal="75" workbookViewId="0">
      <selection activeCell="A16" sqref="A16"/>
    </sheetView>
  </sheetViews>
  <sheetFormatPr defaultRowHeight="15" x14ac:dyDescent="0.25"/>
  <cols>
    <col min="1" max="1" width="14.85546875" customWidth="1"/>
    <col min="4" max="4" width="14.85546875" customWidth="1"/>
    <col min="5" max="5" width="17.85546875" customWidth="1"/>
  </cols>
  <sheetData>
    <row r="1" spans="1:16" ht="15.75" x14ac:dyDescent="0.25">
      <c r="A1" s="136" t="s">
        <v>193</v>
      </c>
    </row>
    <row r="2" spans="1:16" ht="15.75" x14ac:dyDescent="0.25">
      <c r="A2" s="136" t="s">
        <v>194</v>
      </c>
    </row>
    <row r="3" spans="1:16" ht="15.75" x14ac:dyDescent="0.25">
      <c r="A3" s="136" t="s">
        <v>195</v>
      </c>
    </row>
    <row r="4" spans="1:16" ht="15.75" x14ac:dyDescent="0.25">
      <c r="A4" s="136" t="s">
        <v>196</v>
      </c>
    </row>
    <row r="6" spans="1:16" x14ac:dyDescent="0.25">
      <c r="D6" s="126" t="s">
        <v>173</v>
      </c>
    </row>
    <row r="8" spans="1:16" x14ac:dyDescent="0.25">
      <c r="A8" t="s">
        <v>174</v>
      </c>
      <c r="E8" s="132">
        <v>15</v>
      </c>
      <c r="F8" t="s">
        <v>74</v>
      </c>
      <c r="H8" t="s">
        <v>165</v>
      </c>
    </row>
    <row r="9" spans="1:16" x14ac:dyDescent="0.25">
      <c r="E9" s="127"/>
    </row>
    <row r="10" spans="1:16" x14ac:dyDescent="0.25">
      <c r="A10" t="s">
        <v>175</v>
      </c>
      <c r="E10" s="133">
        <v>45</v>
      </c>
      <c r="F10" t="s">
        <v>74</v>
      </c>
      <c r="H10" t="s">
        <v>166</v>
      </c>
    </row>
    <row r="11" spans="1:16" x14ac:dyDescent="0.25">
      <c r="E11" s="127" t="s">
        <v>74</v>
      </c>
    </row>
    <row r="12" spans="1:16" x14ac:dyDescent="0.25">
      <c r="A12" t="s">
        <v>176</v>
      </c>
      <c r="E12" s="133">
        <v>52</v>
      </c>
      <c r="H12" t="s">
        <v>168</v>
      </c>
    </row>
    <row r="13" spans="1:16" ht="15.75" thickBot="1" x14ac:dyDescent="0.3">
      <c r="A13" t="s">
        <v>74</v>
      </c>
      <c r="N13" s="130"/>
      <c r="O13" s="130"/>
      <c r="P13" s="130"/>
    </row>
    <row r="15" spans="1:16" x14ac:dyDescent="0.25">
      <c r="A15" s="126" t="s">
        <v>157</v>
      </c>
      <c r="B15" s="126" t="s">
        <v>169</v>
      </c>
      <c r="C15" s="126" t="s">
        <v>170</v>
      </c>
      <c r="D15" s="126" t="s">
        <v>171</v>
      </c>
      <c r="E15" s="129" t="s">
        <v>74</v>
      </c>
    </row>
    <row r="16" spans="1:16" x14ac:dyDescent="0.25">
      <c r="A16" s="128">
        <f>E8</f>
        <v>15</v>
      </c>
      <c r="B16" s="127">
        <f>E10</f>
        <v>45</v>
      </c>
      <c r="C16" s="127">
        <f>E12</f>
        <v>52</v>
      </c>
      <c r="D16" s="128">
        <f>A16*B16*C16</f>
        <v>35100</v>
      </c>
      <c r="E16" s="127"/>
    </row>
    <row r="17" spans="1:16" ht="15.75" thickBot="1" x14ac:dyDescent="0.3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</row>
    <row r="18" spans="1:16" x14ac:dyDescent="0.25">
      <c r="D18" s="126" t="s">
        <v>177</v>
      </c>
    </row>
    <row r="20" spans="1:16" x14ac:dyDescent="0.25">
      <c r="A20" t="s">
        <v>178</v>
      </c>
      <c r="E20" s="132">
        <v>1200</v>
      </c>
      <c r="F20" t="s">
        <v>74</v>
      </c>
      <c r="H20" t="s">
        <v>179</v>
      </c>
    </row>
    <row r="21" spans="1:16" x14ac:dyDescent="0.25">
      <c r="E21" s="127"/>
    </row>
    <row r="22" spans="1:16" x14ac:dyDescent="0.25">
      <c r="A22" t="s">
        <v>180</v>
      </c>
      <c r="E22" s="133">
        <v>1</v>
      </c>
      <c r="F22" t="s">
        <v>74</v>
      </c>
      <c r="H22" t="s">
        <v>166</v>
      </c>
    </row>
    <row r="23" spans="1:16" x14ac:dyDescent="0.25">
      <c r="E23" s="127" t="s">
        <v>74</v>
      </c>
    </row>
    <row r="24" spans="1:16" x14ac:dyDescent="0.25">
      <c r="A24" t="s">
        <v>176</v>
      </c>
      <c r="E24" s="133">
        <v>52</v>
      </c>
      <c r="H24" t="s">
        <v>168</v>
      </c>
    </row>
    <row r="25" spans="1:16" ht="15.75" thickBot="1" x14ac:dyDescent="0.3">
      <c r="A25" t="s">
        <v>74</v>
      </c>
    </row>
    <row r="26" spans="1:16" x14ac:dyDescent="0.25">
      <c r="N26" s="131"/>
      <c r="O26" s="131"/>
      <c r="P26" s="131"/>
    </row>
    <row r="27" spans="1:16" x14ac:dyDescent="0.25">
      <c r="A27" s="126" t="s">
        <v>157</v>
      </c>
      <c r="B27" s="126" t="s">
        <v>169</v>
      </c>
      <c r="C27" s="126" t="s">
        <v>170</v>
      </c>
      <c r="D27" s="126" t="s">
        <v>171</v>
      </c>
      <c r="E27" s="129" t="s">
        <v>74</v>
      </c>
    </row>
    <row r="28" spans="1:16" x14ac:dyDescent="0.25">
      <c r="A28" s="128">
        <f>E20</f>
        <v>1200</v>
      </c>
      <c r="B28" s="127">
        <f>E22</f>
        <v>1</v>
      </c>
      <c r="C28" s="127">
        <f>E24</f>
        <v>52</v>
      </c>
      <c r="D28" s="128">
        <f>A28*B28*C28</f>
        <v>62400</v>
      </c>
      <c r="E28" s="127"/>
    </row>
    <row r="29" spans="1:16" ht="15.75" thickBot="1" x14ac:dyDescent="0.3"/>
    <row r="30" spans="1:16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16" x14ac:dyDescent="0.25">
      <c r="D31" s="126" t="s">
        <v>181</v>
      </c>
    </row>
    <row r="33" spans="1:8" x14ac:dyDescent="0.25">
      <c r="A33" t="s">
        <v>182</v>
      </c>
      <c r="E33" s="132">
        <v>50</v>
      </c>
      <c r="F33" t="s">
        <v>74</v>
      </c>
      <c r="H33" t="s">
        <v>74</v>
      </c>
    </row>
    <row r="34" spans="1:8" x14ac:dyDescent="0.25">
      <c r="E34" s="127"/>
    </row>
    <row r="35" spans="1:8" x14ac:dyDescent="0.25">
      <c r="A35" t="s">
        <v>183</v>
      </c>
      <c r="E35" s="133">
        <v>25</v>
      </c>
      <c r="F35" t="s">
        <v>74</v>
      </c>
      <c r="H35" t="s">
        <v>166</v>
      </c>
    </row>
    <row r="36" spans="1:8" x14ac:dyDescent="0.25">
      <c r="E36" s="127" t="s">
        <v>74</v>
      </c>
    </row>
    <row r="37" spans="1:8" x14ac:dyDescent="0.25">
      <c r="A37" t="s">
        <v>176</v>
      </c>
      <c r="E37" s="133">
        <v>52</v>
      </c>
      <c r="H37" t="s">
        <v>168</v>
      </c>
    </row>
    <row r="38" spans="1:8" x14ac:dyDescent="0.25">
      <c r="A38" t="s">
        <v>74</v>
      </c>
    </row>
    <row r="40" spans="1:8" x14ac:dyDescent="0.25">
      <c r="A40" s="126" t="s">
        <v>157</v>
      </c>
      <c r="B40" s="126" t="s">
        <v>169</v>
      </c>
      <c r="C40" s="126" t="s">
        <v>170</v>
      </c>
      <c r="D40" s="126" t="s">
        <v>171</v>
      </c>
      <c r="E40" s="129" t="s">
        <v>74</v>
      </c>
    </row>
    <row r="41" spans="1:8" x14ac:dyDescent="0.25">
      <c r="A41" s="128">
        <f>E33</f>
        <v>50</v>
      </c>
      <c r="B41" s="127">
        <f>E35</f>
        <v>25</v>
      </c>
      <c r="C41" s="127">
        <f>E37</f>
        <v>52</v>
      </c>
      <c r="D41" s="128">
        <f>A41*B41*C41</f>
        <v>65000</v>
      </c>
      <c r="E41" s="127"/>
    </row>
  </sheetData>
  <sheetProtection sheet="1" objects="1" scenarios="1"/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68CD5-E2FF-4ED5-87DA-09C7E36FD709}">
  <sheetPr>
    <pageSetUpPr fitToPage="1"/>
  </sheetPr>
  <dimension ref="A1:P41"/>
  <sheetViews>
    <sheetView zoomScaleNormal="100" workbookViewId="0">
      <selection activeCell="A4" activeCellId="3" sqref="A1 A2 A3 A4"/>
    </sheetView>
  </sheetViews>
  <sheetFormatPr defaultRowHeight="15" x14ac:dyDescent="0.25"/>
  <cols>
    <col min="4" max="4" width="14.85546875" customWidth="1"/>
    <col min="5" max="5" width="17.85546875" customWidth="1"/>
  </cols>
  <sheetData>
    <row r="1" spans="1:12" ht="15.75" x14ac:dyDescent="0.25">
      <c r="A1" s="136" t="s">
        <v>193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ht="15.75" x14ac:dyDescent="0.25">
      <c r="A2" s="136" t="s">
        <v>194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15.75" x14ac:dyDescent="0.25">
      <c r="A3" s="136" t="s">
        <v>195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ht="15.75" x14ac:dyDescent="0.25">
      <c r="A4" s="136" t="s">
        <v>196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6" spans="1:12" x14ac:dyDescent="0.25">
      <c r="D6" s="126" t="s">
        <v>173</v>
      </c>
    </row>
    <row r="8" spans="1:12" x14ac:dyDescent="0.25">
      <c r="A8" t="s">
        <v>174</v>
      </c>
      <c r="E8" s="134" t="s">
        <v>172</v>
      </c>
      <c r="F8" t="s">
        <v>74</v>
      </c>
      <c r="H8" t="s">
        <v>165</v>
      </c>
    </row>
    <row r="9" spans="1:12" x14ac:dyDescent="0.25">
      <c r="E9" s="127"/>
    </row>
    <row r="10" spans="1:12" x14ac:dyDescent="0.25">
      <c r="A10" t="s">
        <v>175</v>
      </c>
      <c r="E10" s="135" t="s">
        <v>164</v>
      </c>
      <c r="F10" t="s">
        <v>74</v>
      </c>
      <c r="H10" t="s">
        <v>166</v>
      </c>
    </row>
    <row r="11" spans="1:12" x14ac:dyDescent="0.25">
      <c r="E11" s="127" t="s">
        <v>74</v>
      </c>
    </row>
    <row r="12" spans="1:12" x14ac:dyDescent="0.25">
      <c r="A12" t="s">
        <v>176</v>
      </c>
      <c r="E12" s="135" t="s">
        <v>172</v>
      </c>
      <c r="H12" t="s">
        <v>168</v>
      </c>
    </row>
    <row r="13" spans="1:12" x14ac:dyDescent="0.25">
      <c r="A13" t="s">
        <v>74</v>
      </c>
    </row>
    <row r="15" spans="1:12" x14ac:dyDescent="0.25">
      <c r="A15" s="126" t="s">
        <v>185</v>
      </c>
      <c r="B15" s="126" t="s">
        <v>186</v>
      </c>
      <c r="C15" s="126" t="s">
        <v>187</v>
      </c>
      <c r="D15" s="126" t="s">
        <v>171</v>
      </c>
      <c r="E15" s="129" t="s">
        <v>74</v>
      </c>
    </row>
    <row r="16" spans="1:12" ht="19.5" customHeight="1" x14ac:dyDescent="0.25">
      <c r="A16" s="128" t="str">
        <f>E8</f>
        <v>_________________</v>
      </c>
      <c r="B16" s="127" t="str">
        <f>E10</f>
        <v>__________________</v>
      </c>
      <c r="C16" s="127" t="str">
        <f>E12</f>
        <v>_________________</v>
      </c>
      <c r="D16" s="128" t="s">
        <v>184</v>
      </c>
      <c r="E16" s="127"/>
    </row>
    <row r="17" spans="1:16" ht="15.75" thickBot="1" x14ac:dyDescent="0.3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</row>
    <row r="18" spans="1:16" x14ac:dyDescent="0.25">
      <c r="D18" s="126" t="s">
        <v>177</v>
      </c>
    </row>
    <row r="20" spans="1:16" x14ac:dyDescent="0.25">
      <c r="A20" t="s">
        <v>178</v>
      </c>
      <c r="E20" s="134" t="s">
        <v>191</v>
      </c>
      <c r="F20" t="s">
        <v>74</v>
      </c>
      <c r="H20" t="s">
        <v>179</v>
      </c>
    </row>
    <row r="21" spans="1:16" x14ac:dyDescent="0.25">
      <c r="E21" s="127"/>
    </row>
    <row r="22" spans="1:16" x14ac:dyDescent="0.25">
      <c r="A22" t="s">
        <v>180</v>
      </c>
      <c r="E22" s="135" t="s">
        <v>191</v>
      </c>
      <c r="F22" t="s">
        <v>74</v>
      </c>
      <c r="H22" t="s">
        <v>166</v>
      </c>
    </row>
    <row r="23" spans="1:16" x14ac:dyDescent="0.25">
      <c r="E23" s="127" t="s">
        <v>74</v>
      </c>
    </row>
    <row r="24" spans="1:16" x14ac:dyDescent="0.25">
      <c r="A24" t="s">
        <v>176</v>
      </c>
      <c r="E24" s="135" t="s">
        <v>192</v>
      </c>
      <c r="H24" t="s">
        <v>168</v>
      </c>
    </row>
    <row r="25" spans="1:16" x14ac:dyDescent="0.25">
      <c r="A25" t="s">
        <v>74</v>
      </c>
    </row>
    <row r="27" spans="1:16" x14ac:dyDescent="0.25">
      <c r="A27" s="126" t="s">
        <v>185</v>
      </c>
      <c r="B27" s="126" t="s">
        <v>186</v>
      </c>
      <c r="C27" s="126" t="s">
        <v>188</v>
      </c>
      <c r="D27" s="126" t="s">
        <v>171</v>
      </c>
      <c r="E27" s="129" t="s">
        <v>74</v>
      </c>
    </row>
    <row r="28" spans="1:16" ht="18.75" customHeight="1" x14ac:dyDescent="0.25">
      <c r="A28" s="128" t="s">
        <v>189</v>
      </c>
      <c r="B28" s="127" t="s">
        <v>189</v>
      </c>
      <c r="C28" s="127" t="s">
        <v>189</v>
      </c>
      <c r="D28" s="128" t="s">
        <v>184</v>
      </c>
      <c r="E28" s="127"/>
    </row>
    <row r="29" spans="1:16" ht="15.75" thickBot="1" x14ac:dyDescent="0.3"/>
    <row r="30" spans="1:16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</row>
    <row r="31" spans="1:16" x14ac:dyDescent="0.25">
      <c r="D31" s="126" t="s">
        <v>181</v>
      </c>
    </row>
    <row r="33" spans="1:8" x14ac:dyDescent="0.25">
      <c r="A33" t="s">
        <v>182</v>
      </c>
      <c r="E33" s="134" t="s">
        <v>192</v>
      </c>
      <c r="F33" t="s">
        <v>74</v>
      </c>
      <c r="H33" t="s">
        <v>74</v>
      </c>
    </row>
    <row r="34" spans="1:8" x14ac:dyDescent="0.25">
      <c r="E34" s="127"/>
    </row>
    <row r="35" spans="1:8" x14ac:dyDescent="0.25">
      <c r="A35" t="s">
        <v>183</v>
      </c>
      <c r="E35" s="135" t="s">
        <v>192</v>
      </c>
      <c r="F35" t="s">
        <v>74</v>
      </c>
      <c r="H35" t="s">
        <v>166</v>
      </c>
    </row>
    <row r="36" spans="1:8" x14ac:dyDescent="0.25">
      <c r="E36" s="127" t="s">
        <v>74</v>
      </c>
    </row>
    <row r="37" spans="1:8" x14ac:dyDescent="0.25">
      <c r="A37" t="s">
        <v>176</v>
      </c>
      <c r="E37" s="135" t="s">
        <v>192</v>
      </c>
      <c r="H37" t="s">
        <v>168</v>
      </c>
    </row>
    <row r="38" spans="1:8" x14ac:dyDescent="0.25">
      <c r="A38" t="s">
        <v>74</v>
      </c>
    </row>
    <row r="40" spans="1:8" x14ac:dyDescent="0.25">
      <c r="A40" s="126" t="s">
        <v>185</v>
      </c>
      <c r="B40" s="126" t="s">
        <v>186</v>
      </c>
      <c r="C40" s="126" t="s">
        <v>188</v>
      </c>
      <c r="D40" s="126" t="s">
        <v>171</v>
      </c>
      <c r="E40" s="129" t="s">
        <v>74</v>
      </c>
    </row>
    <row r="41" spans="1:8" ht="21.75" customHeight="1" x14ac:dyDescent="0.25">
      <c r="A41" s="128" t="s">
        <v>189</v>
      </c>
      <c r="B41" s="127" t="s">
        <v>189</v>
      </c>
      <c r="C41" s="127" t="s">
        <v>167</v>
      </c>
      <c r="D41" s="128" t="s">
        <v>190</v>
      </c>
      <c r="E41" s="127"/>
    </row>
  </sheetData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Startup Worksheet</vt:lpstr>
      <vt:lpstr>Cost of Goods Worksheet</vt:lpstr>
      <vt:lpstr>Projections Worksheets</vt:lpstr>
      <vt:lpstr>Amortization</vt:lpstr>
      <vt:lpstr>Pricing</vt:lpstr>
      <vt:lpstr>Revenue Projection</vt:lpstr>
      <vt:lpstr>Revenue Projection print copy</vt:lpstr>
      <vt:lpstr>'Cost of Goods Worksheet'!Print_Area</vt:lpstr>
      <vt:lpstr>'Projections Worksheets'!Print_Area</vt:lpstr>
      <vt:lpstr>'Startup Worksheet'!Print_Area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Tanner</dc:creator>
  <cp:keywords/>
  <dc:description/>
  <cp:lastModifiedBy>Tom Tanner</cp:lastModifiedBy>
  <cp:revision/>
  <cp:lastPrinted>2021-02-26T23:07:14Z</cp:lastPrinted>
  <dcterms:created xsi:type="dcterms:W3CDTF">2020-03-22T16:01:33Z</dcterms:created>
  <dcterms:modified xsi:type="dcterms:W3CDTF">2021-09-20T13:47:44Z</dcterms:modified>
  <cp:category/>
  <cp:contentStatus/>
</cp:coreProperties>
</file>